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4'lü Tablo\2019\5 MAYIS\"/>
    </mc:Choice>
  </mc:AlternateContent>
  <bookViews>
    <workbookView xWindow="0" yWindow="0" windowWidth="20490" windowHeight="7635" activeTab="3"/>
  </bookViews>
  <sheets>
    <sheet name="TÜM UÇAK" sheetId="1" r:id="rId1"/>
    <sheet name="YOLCU" sheetId="2" r:id="rId2"/>
    <sheet name="TİCARİ UÇAK" sheetId="3" r:id="rId3"/>
    <sheet name="YÜK " sheetId="4" r:id="rId4"/>
  </sheets>
  <definedNames>
    <definedName name="_xlnm.Print_Area" localSheetId="0">'TÜM UÇAK'!$A$1:$J$66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8" i="2" l="1"/>
  <c r="I11" i="1" l="1"/>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4" i="1"/>
  <c r="G4" i="1" l="1"/>
  <c r="G5" i="4" l="1"/>
  <c r="D5" i="4"/>
  <c r="G5" i="3"/>
  <c r="D5" i="3"/>
  <c r="G5" i="2"/>
  <c r="D5" i="2"/>
  <c r="G5" i="1"/>
  <c r="G56" i="4" l="1"/>
  <c r="H4" i="1" l="1"/>
  <c r="I51" i="1" l="1"/>
  <c r="G56" i="3" l="1"/>
  <c r="G56" i="2"/>
  <c r="G64" i="2"/>
  <c r="D64" i="2"/>
  <c r="H64" i="2" l="1"/>
  <c r="J62" i="2"/>
  <c r="J63" i="2"/>
  <c r="H62" i="1"/>
  <c r="H6" i="4" l="1"/>
  <c r="I6" i="4"/>
  <c r="H7" i="4"/>
  <c r="I7" i="4"/>
  <c r="H8" i="4"/>
  <c r="I8" i="4"/>
  <c r="H9" i="4"/>
  <c r="I9" i="4"/>
  <c r="H10" i="4"/>
  <c r="I10" i="4"/>
  <c r="H11" i="4"/>
  <c r="I11" i="4"/>
  <c r="H12" i="4"/>
  <c r="I12" i="4"/>
  <c r="H13" i="4"/>
  <c r="I13" i="4"/>
  <c r="H14" i="4"/>
  <c r="I14" i="4"/>
  <c r="H15" i="4"/>
  <c r="I15" i="4"/>
  <c r="H16" i="4"/>
  <c r="I16" i="4"/>
  <c r="H17" i="4"/>
  <c r="I17" i="4"/>
  <c r="H18" i="4"/>
  <c r="I18" i="4"/>
  <c r="H19" i="4"/>
  <c r="I19" i="4"/>
  <c r="H20" i="4"/>
  <c r="I20" i="4"/>
  <c r="J20" i="4"/>
  <c r="H21" i="4"/>
  <c r="I21" i="4"/>
  <c r="H22" i="4"/>
  <c r="I22" i="4"/>
  <c r="J22" i="4"/>
  <c r="H23" i="4"/>
  <c r="I23" i="4"/>
  <c r="H24" i="4"/>
  <c r="I24" i="4"/>
  <c r="H25" i="4"/>
  <c r="I25" i="4"/>
  <c r="H26" i="4"/>
  <c r="I26" i="4"/>
  <c r="H27" i="4"/>
  <c r="I27" i="4"/>
  <c r="H28" i="4"/>
  <c r="I28" i="4"/>
  <c r="H29" i="4"/>
  <c r="I29" i="4"/>
  <c r="H30" i="4"/>
  <c r="I30" i="4"/>
  <c r="H31" i="4"/>
  <c r="I31" i="4"/>
  <c r="H32" i="4"/>
  <c r="I32" i="4"/>
  <c r="H33" i="4"/>
  <c r="I33" i="4"/>
  <c r="H34" i="4"/>
  <c r="I34" i="4"/>
  <c r="H35" i="4"/>
  <c r="I35" i="4"/>
  <c r="H36" i="4"/>
  <c r="I36" i="4"/>
  <c r="H37" i="4"/>
  <c r="I37" i="4"/>
  <c r="H38" i="4"/>
  <c r="I38" i="4"/>
  <c r="H39" i="4"/>
  <c r="I39" i="4"/>
  <c r="H40" i="4"/>
  <c r="I40" i="4"/>
  <c r="H41" i="4"/>
  <c r="I41" i="4"/>
  <c r="H42" i="4"/>
  <c r="I42" i="4"/>
  <c r="H43" i="4"/>
  <c r="I43" i="4"/>
  <c r="H44" i="4"/>
  <c r="I44" i="4"/>
  <c r="H45" i="4"/>
  <c r="I45" i="4"/>
  <c r="H46" i="4"/>
  <c r="I46" i="4"/>
  <c r="H47" i="4"/>
  <c r="I47" i="4"/>
  <c r="H48" i="4"/>
  <c r="I48" i="4"/>
  <c r="H49" i="4"/>
  <c r="I49" i="4"/>
  <c r="H50" i="4"/>
  <c r="I50" i="4"/>
  <c r="H51" i="4"/>
  <c r="I51" i="4"/>
  <c r="H52" i="4"/>
  <c r="I52" i="4"/>
  <c r="H53" i="4"/>
  <c r="I53" i="4"/>
  <c r="H54" i="4"/>
  <c r="I54" i="4"/>
  <c r="H55" i="4"/>
  <c r="I55" i="4"/>
  <c r="H56" i="4"/>
  <c r="I56" i="4"/>
  <c r="H57" i="4"/>
  <c r="I57" i="4"/>
  <c r="H58" i="4"/>
  <c r="I58" i="4"/>
  <c r="H59" i="4"/>
  <c r="I59" i="4"/>
  <c r="I4" i="4"/>
  <c r="H4" i="4"/>
  <c r="H6" i="3"/>
  <c r="I6" i="3"/>
  <c r="H7" i="3"/>
  <c r="I7" i="3"/>
  <c r="H8" i="3"/>
  <c r="I8" i="3"/>
  <c r="H9" i="3"/>
  <c r="I9" i="3"/>
  <c r="H10" i="3"/>
  <c r="I10" i="3"/>
  <c r="H11" i="3"/>
  <c r="I11" i="3"/>
  <c r="H12" i="3"/>
  <c r="I12" i="3"/>
  <c r="H13" i="3"/>
  <c r="I13" i="3"/>
  <c r="H14" i="3"/>
  <c r="I14" i="3"/>
  <c r="H15" i="3"/>
  <c r="I15" i="3"/>
  <c r="H16" i="3"/>
  <c r="I16" i="3"/>
  <c r="H17" i="3"/>
  <c r="I17" i="3"/>
  <c r="H18" i="3"/>
  <c r="I18" i="3"/>
  <c r="H19" i="3"/>
  <c r="I19" i="3"/>
  <c r="H20" i="3"/>
  <c r="I20" i="3"/>
  <c r="J20" i="3"/>
  <c r="H21" i="3"/>
  <c r="I21" i="3"/>
  <c r="H22" i="3"/>
  <c r="I22" i="3"/>
  <c r="J22" i="3"/>
  <c r="H23" i="3"/>
  <c r="I23" i="3"/>
  <c r="H24" i="3"/>
  <c r="I24" i="3"/>
  <c r="H25" i="3"/>
  <c r="I25" i="3"/>
  <c r="H26" i="3"/>
  <c r="I26" i="3"/>
  <c r="H27" i="3"/>
  <c r="I27" i="3"/>
  <c r="H28" i="3"/>
  <c r="I28" i="3"/>
  <c r="H29" i="3"/>
  <c r="I29" i="3"/>
  <c r="H30" i="3"/>
  <c r="I30" i="3"/>
  <c r="H31" i="3"/>
  <c r="I31" i="3"/>
  <c r="H32" i="3"/>
  <c r="I32" i="3"/>
  <c r="H33" i="3"/>
  <c r="I33" i="3"/>
  <c r="H34" i="3"/>
  <c r="I34" i="3"/>
  <c r="H35" i="3"/>
  <c r="I35" i="3"/>
  <c r="H36" i="3"/>
  <c r="I36" i="3"/>
  <c r="H37" i="3"/>
  <c r="I37" i="3"/>
  <c r="H38" i="3"/>
  <c r="I38" i="3"/>
  <c r="H39" i="3"/>
  <c r="I39" i="3"/>
  <c r="H40" i="3"/>
  <c r="I40" i="3"/>
  <c r="H41" i="3"/>
  <c r="I41" i="3"/>
  <c r="H42" i="3"/>
  <c r="I42" i="3"/>
  <c r="H43" i="3"/>
  <c r="I43" i="3"/>
  <c r="H44" i="3"/>
  <c r="I44" i="3"/>
  <c r="H45" i="3"/>
  <c r="I45" i="3"/>
  <c r="H46" i="3"/>
  <c r="I46" i="3"/>
  <c r="H47" i="3"/>
  <c r="I47" i="3"/>
  <c r="H48" i="3"/>
  <c r="I48" i="3"/>
  <c r="H49" i="3"/>
  <c r="I49" i="3"/>
  <c r="H50" i="3"/>
  <c r="I50" i="3"/>
  <c r="H51" i="3"/>
  <c r="I51" i="3"/>
  <c r="H52" i="3"/>
  <c r="I52" i="3"/>
  <c r="H53" i="3"/>
  <c r="I53" i="3"/>
  <c r="H54" i="3"/>
  <c r="I54" i="3"/>
  <c r="H55" i="3"/>
  <c r="I55" i="3"/>
  <c r="H56" i="3"/>
  <c r="I56" i="3"/>
  <c r="H57" i="3"/>
  <c r="I57" i="3"/>
  <c r="H58" i="3"/>
  <c r="I58" i="3"/>
  <c r="H59" i="3"/>
  <c r="I59" i="3"/>
  <c r="I4" i="3"/>
  <c r="H4" i="3"/>
  <c r="I6" i="2"/>
  <c r="I7" i="2"/>
  <c r="I8" i="2"/>
  <c r="I9" i="2"/>
  <c r="I10" i="2"/>
  <c r="I11" i="2"/>
  <c r="I12" i="2"/>
  <c r="I13" i="2"/>
  <c r="I14" i="2"/>
  <c r="I15" i="2"/>
  <c r="I16" i="2"/>
  <c r="I17" i="2"/>
  <c r="I18" i="2"/>
  <c r="I19" i="2"/>
  <c r="I20" i="2"/>
  <c r="J20" i="2"/>
  <c r="I21" i="2"/>
  <c r="I22" i="2"/>
  <c r="J22" i="2"/>
  <c r="I23" i="2"/>
  <c r="I24" i="2"/>
  <c r="I25" i="2"/>
  <c r="I26" i="2"/>
  <c r="I27" i="2"/>
  <c r="J27"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4" i="2"/>
  <c r="H6" i="2"/>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4" i="2"/>
  <c r="I6" i="1" l="1"/>
  <c r="I7" i="1"/>
  <c r="I8" i="1"/>
  <c r="I9" i="1"/>
  <c r="I10"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2" i="1"/>
  <c r="I53" i="1"/>
  <c r="I54" i="1"/>
  <c r="I55" i="1"/>
  <c r="I56" i="1"/>
  <c r="I57" i="1"/>
  <c r="I58" i="1"/>
  <c r="I59" i="1"/>
  <c r="I4"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D21" i="4" l="1"/>
  <c r="D23" i="4"/>
  <c r="D24" i="4"/>
  <c r="D25" i="4"/>
  <c r="D26" i="4"/>
  <c r="D28" i="4"/>
  <c r="D29" i="4"/>
  <c r="D30" i="4"/>
  <c r="D31" i="4"/>
  <c r="D32" i="4"/>
  <c r="D33" i="4"/>
  <c r="G21" i="3"/>
  <c r="G21" i="2"/>
  <c r="D28" i="2"/>
  <c r="D29" i="2"/>
  <c r="D30" i="2"/>
  <c r="D31" i="2"/>
  <c r="D32" i="2"/>
  <c r="D33" i="2"/>
  <c r="D21" i="2"/>
  <c r="G40" i="1"/>
  <c r="G38" i="1"/>
  <c r="G36" i="1"/>
  <c r="J36" i="1" s="1"/>
  <c r="G32" i="1"/>
  <c r="G30" i="1"/>
  <c r="G28" i="1"/>
  <c r="G24" i="1"/>
  <c r="G22" i="1"/>
  <c r="G20" i="1"/>
  <c r="G16" i="1"/>
  <c r="J16" i="1" s="1"/>
  <c r="G14" i="1"/>
  <c r="J14" i="1" s="1"/>
  <c r="G12" i="1"/>
  <c r="G8" i="1"/>
  <c r="G6" i="1"/>
  <c r="G7" i="1"/>
  <c r="G9" i="1"/>
  <c r="G10" i="1"/>
  <c r="G11" i="1"/>
  <c r="G13" i="1"/>
  <c r="G15" i="1"/>
  <c r="G17" i="1"/>
  <c r="G18" i="1"/>
  <c r="G19" i="1"/>
  <c r="G21" i="1"/>
  <c r="G23" i="1"/>
  <c r="G25" i="1"/>
  <c r="G26" i="1"/>
  <c r="G27" i="1"/>
  <c r="G29" i="1"/>
  <c r="G31" i="1"/>
  <c r="G33" i="1"/>
  <c r="G34" i="1"/>
  <c r="G35" i="1"/>
  <c r="G37" i="1"/>
  <c r="G39" i="1"/>
  <c r="G41" i="1"/>
  <c r="G42" i="1"/>
  <c r="G43" i="1"/>
  <c r="G44" i="1"/>
  <c r="G45" i="1"/>
  <c r="G46" i="1"/>
  <c r="G47" i="1"/>
  <c r="G48" i="1"/>
  <c r="G49" i="1"/>
  <c r="G50" i="1"/>
  <c r="G51" i="1"/>
  <c r="G52" i="1"/>
  <c r="G53" i="1"/>
  <c r="G54" i="1"/>
  <c r="G55" i="1"/>
  <c r="G56" i="1"/>
  <c r="G57" i="1"/>
  <c r="G58" i="1"/>
  <c r="G59" i="1"/>
  <c r="J39" i="1" l="1"/>
  <c r="J25" i="1"/>
  <c r="J35" i="1"/>
  <c r="J21" i="1"/>
  <c r="J12" i="1"/>
  <c r="J7" i="1"/>
  <c r="J24" i="1"/>
  <c r="J18" i="1"/>
  <c r="J21" i="2"/>
  <c r="J28" i="1"/>
  <c r="J40" i="1"/>
  <c r="J19" i="1"/>
  <c r="J9" i="1"/>
  <c r="J20" i="1"/>
  <c r="J37" i="1"/>
  <c r="J23" i="1"/>
  <c r="J4" i="1"/>
  <c r="J8" i="1"/>
  <c r="J58" i="1"/>
  <c r="J56" i="1"/>
  <c r="J54" i="1"/>
  <c r="J52" i="1"/>
  <c r="J50" i="1"/>
  <c r="J48" i="1"/>
  <c r="J46" i="1"/>
  <c r="J44" i="1"/>
  <c r="J42" i="1"/>
  <c r="J33" i="1"/>
  <c r="J29" i="1"/>
  <c r="J15" i="1"/>
  <c r="J11" i="1"/>
  <c r="J6" i="1"/>
  <c r="J22" i="1"/>
  <c r="J30" i="1"/>
  <c r="J38" i="1"/>
  <c r="J32" i="1"/>
  <c r="J59" i="1"/>
  <c r="J57" i="1"/>
  <c r="J55" i="1"/>
  <c r="J53" i="1"/>
  <c r="J51" i="1"/>
  <c r="J49" i="1"/>
  <c r="J47" i="1"/>
  <c r="J45" i="1"/>
  <c r="J43" i="1"/>
  <c r="J41" i="1"/>
  <c r="J31" i="1"/>
  <c r="J27" i="1"/>
  <c r="J17" i="1"/>
  <c r="J13" i="1"/>
  <c r="J10" i="1"/>
  <c r="J26" i="1"/>
  <c r="J34" i="1"/>
  <c r="D33" i="3"/>
  <c r="G21" i="4" l="1"/>
  <c r="J21" i="4" s="1"/>
  <c r="G23" i="4"/>
  <c r="J23" i="4" s="1"/>
  <c r="G24" i="4"/>
  <c r="J24" i="4" s="1"/>
  <c r="G25" i="4"/>
  <c r="J25" i="4" s="1"/>
  <c r="G26" i="4"/>
  <c r="J26" i="4" s="1"/>
  <c r="G27" i="4"/>
  <c r="J27" i="4" s="1"/>
  <c r="G28" i="4"/>
  <c r="J28" i="4" s="1"/>
  <c r="G29" i="4"/>
  <c r="J29" i="4" s="1"/>
  <c r="G30" i="4"/>
  <c r="J30" i="4" s="1"/>
  <c r="G31" i="4"/>
  <c r="J31" i="4" s="1"/>
  <c r="G32" i="4"/>
  <c r="J32" i="4" s="1"/>
  <c r="G33" i="4"/>
  <c r="J33" i="4" s="1"/>
  <c r="G34" i="4"/>
  <c r="G35" i="4"/>
  <c r="G36" i="4"/>
  <c r="G37" i="4"/>
  <c r="J37" i="4" s="1"/>
  <c r="G38" i="4"/>
  <c r="G39" i="4"/>
  <c r="G40" i="4"/>
  <c r="G41" i="4"/>
  <c r="J41" i="4" s="1"/>
  <c r="G42" i="4"/>
  <c r="G43" i="4"/>
  <c r="G44" i="4"/>
  <c r="G45" i="4"/>
  <c r="J45" i="4" s="1"/>
  <c r="G46" i="4"/>
  <c r="G47" i="4"/>
  <c r="G48" i="4"/>
  <c r="G49" i="4"/>
  <c r="J49" i="4" s="1"/>
  <c r="G50" i="4"/>
  <c r="G51" i="4"/>
  <c r="G52" i="4"/>
  <c r="G53" i="4"/>
  <c r="J53" i="4" s="1"/>
  <c r="G54" i="4"/>
  <c r="G55" i="4"/>
  <c r="D19" i="4"/>
  <c r="D34" i="4"/>
  <c r="D35" i="4"/>
  <c r="D36" i="4"/>
  <c r="D37" i="4"/>
  <c r="D38" i="4"/>
  <c r="D39" i="4"/>
  <c r="D40" i="4"/>
  <c r="D41" i="4"/>
  <c r="D42" i="4"/>
  <c r="D43" i="4"/>
  <c r="D44" i="4"/>
  <c r="D45" i="4"/>
  <c r="D46" i="4"/>
  <c r="D47" i="4"/>
  <c r="D48" i="4"/>
  <c r="D49" i="4"/>
  <c r="D50" i="4"/>
  <c r="D51" i="4"/>
  <c r="D52" i="4"/>
  <c r="D53" i="4"/>
  <c r="D54" i="4"/>
  <c r="D55" i="4"/>
  <c r="D56" i="4"/>
  <c r="J56" i="4" s="1"/>
  <c r="D57" i="4"/>
  <c r="D58" i="4"/>
  <c r="D59" i="4"/>
  <c r="J55" i="4" l="1"/>
  <c r="J51" i="4"/>
  <c r="J47" i="4"/>
  <c r="J43" i="4"/>
  <c r="J39" i="4"/>
  <c r="J35" i="4"/>
  <c r="J54" i="4"/>
  <c r="J50" i="4"/>
  <c r="J46" i="4"/>
  <c r="J42" i="4"/>
  <c r="J38" i="4"/>
  <c r="J34" i="4"/>
  <c r="J52" i="4"/>
  <c r="J48" i="4"/>
  <c r="J44" i="4"/>
  <c r="J40" i="4"/>
  <c r="J36" i="4"/>
  <c r="G6" i="4"/>
  <c r="G7" i="4"/>
  <c r="G8" i="4"/>
  <c r="G9" i="4"/>
  <c r="G10" i="4"/>
  <c r="G11" i="4"/>
  <c r="G12" i="4"/>
  <c r="G13" i="4"/>
  <c r="G14" i="4"/>
  <c r="G15" i="4"/>
  <c r="G16" i="4"/>
  <c r="G17" i="4"/>
  <c r="G18" i="4"/>
  <c r="G19" i="4"/>
  <c r="J19" i="4" s="1"/>
  <c r="G57" i="4"/>
  <c r="J57" i="4" s="1"/>
  <c r="G58" i="4"/>
  <c r="J58" i="4" s="1"/>
  <c r="G59" i="4"/>
  <c r="J59" i="4" s="1"/>
  <c r="G4" i="4"/>
  <c r="D6" i="4"/>
  <c r="D7" i="4"/>
  <c r="D8" i="4"/>
  <c r="D9" i="4"/>
  <c r="D10" i="4"/>
  <c r="D11" i="4"/>
  <c r="D12" i="4"/>
  <c r="D13" i="4"/>
  <c r="D14" i="4"/>
  <c r="D15" i="4"/>
  <c r="D16" i="4"/>
  <c r="D17" i="4"/>
  <c r="D18" i="4"/>
  <c r="D4" i="4"/>
  <c r="G59" i="3"/>
  <c r="G58" i="3"/>
  <c r="G57" i="3"/>
  <c r="G55" i="3"/>
  <c r="G54" i="3"/>
  <c r="G53" i="3"/>
  <c r="G52" i="3"/>
  <c r="G51" i="3"/>
  <c r="G50" i="3"/>
  <c r="G49" i="3"/>
  <c r="G48" i="3"/>
  <c r="G47" i="3"/>
  <c r="G46" i="3"/>
  <c r="G45" i="3"/>
  <c r="G44" i="3"/>
  <c r="G43" i="3"/>
  <c r="G42" i="3"/>
  <c r="G41" i="3"/>
  <c r="G40" i="3"/>
  <c r="G39" i="3"/>
  <c r="G38" i="3"/>
  <c r="G37" i="3"/>
  <c r="G36" i="3"/>
  <c r="G35" i="3"/>
  <c r="G34" i="3"/>
  <c r="G33" i="3"/>
  <c r="J33" i="3" s="1"/>
  <c r="G32" i="3"/>
  <c r="G31" i="3"/>
  <c r="G30" i="3"/>
  <c r="G29" i="3"/>
  <c r="G28" i="3"/>
  <c r="G27" i="3"/>
  <c r="J27" i="3" s="1"/>
  <c r="G26" i="3"/>
  <c r="G25" i="3"/>
  <c r="G24" i="3"/>
  <c r="G23" i="3"/>
  <c r="G19" i="3"/>
  <c r="G18" i="3"/>
  <c r="G17" i="3"/>
  <c r="G16" i="3"/>
  <c r="G15" i="3"/>
  <c r="G14" i="3"/>
  <c r="G13" i="3"/>
  <c r="G12" i="3"/>
  <c r="G11" i="3"/>
  <c r="G10" i="3"/>
  <c r="G9" i="3"/>
  <c r="G8" i="3"/>
  <c r="G7" i="3"/>
  <c r="G6" i="3"/>
  <c r="G4" i="3"/>
  <c r="D6" i="3"/>
  <c r="D7" i="3"/>
  <c r="D8" i="3"/>
  <c r="D9" i="3"/>
  <c r="D10" i="3"/>
  <c r="D11" i="3"/>
  <c r="D12" i="3"/>
  <c r="D13" i="3"/>
  <c r="D14" i="3"/>
  <c r="D15" i="3"/>
  <c r="D16" i="3"/>
  <c r="D17" i="3"/>
  <c r="D18" i="3"/>
  <c r="D19" i="3"/>
  <c r="D21" i="3"/>
  <c r="J21" i="3" s="1"/>
  <c r="D23" i="3"/>
  <c r="D24" i="3"/>
  <c r="D25" i="3"/>
  <c r="D26" i="3"/>
  <c r="D28" i="3"/>
  <c r="D29" i="3"/>
  <c r="D30" i="3"/>
  <c r="D31" i="3"/>
  <c r="D32" i="3"/>
  <c r="D34" i="3"/>
  <c r="D35" i="3"/>
  <c r="D36" i="3"/>
  <c r="D37" i="3"/>
  <c r="D38" i="3"/>
  <c r="D39" i="3"/>
  <c r="D40" i="3"/>
  <c r="D41" i="3"/>
  <c r="D42" i="3"/>
  <c r="D43" i="3"/>
  <c r="D44" i="3"/>
  <c r="D45" i="3"/>
  <c r="D46" i="3"/>
  <c r="D47" i="3"/>
  <c r="D48" i="3"/>
  <c r="D49" i="3"/>
  <c r="D50" i="3"/>
  <c r="D51" i="3"/>
  <c r="D52" i="3"/>
  <c r="D53" i="3"/>
  <c r="D54" i="3"/>
  <c r="D55" i="3"/>
  <c r="D56" i="3"/>
  <c r="J56" i="3" s="1"/>
  <c r="D57" i="3"/>
  <c r="D58" i="3"/>
  <c r="D59" i="3"/>
  <c r="D4" i="3"/>
  <c r="G6" i="2"/>
  <c r="G7" i="2"/>
  <c r="G8" i="2"/>
  <c r="G9" i="2"/>
  <c r="G10" i="2"/>
  <c r="G11" i="2"/>
  <c r="G12" i="2"/>
  <c r="G13" i="2"/>
  <c r="G14" i="2"/>
  <c r="G15" i="2"/>
  <c r="G16" i="2"/>
  <c r="G17" i="2"/>
  <c r="G18" i="2"/>
  <c r="G19" i="2"/>
  <c r="G23" i="2"/>
  <c r="G24" i="2"/>
  <c r="G25" i="2"/>
  <c r="G26" i="2"/>
  <c r="G28" i="2"/>
  <c r="J28" i="2" s="1"/>
  <c r="G29" i="2"/>
  <c r="J29" i="2" s="1"/>
  <c r="G30" i="2"/>
  <c r="J30" i="2" s="1"/>
  <c r="G31" i="2"/>
  <c r="J31" i="2" s="1"/>
  <c r="G32" i="2"/>
  <c r="J32" i="2" s="1"/>
  <c r="G33" i="2"/>
  <c r="J33" i="2" s="1"/>
  <c r="G34" i="2"/>
  <c r="G35" i="2"/>
  <c r="G36" i="2"/>
  <c r="G37" i="2"/>
  <c r="G38" i="2"/>
  <c r="G39" i="2"/>
  <c r="G40" i="2"/>
  <c r="G41" i="2"/>
  <c r="G42" i="2"/>
  <c r="G43" i="2"/>
  <c r="G44" i="2"/>
  <c r="G45" i="2"/>
  <c r="G46" i="2"/>
  <c r="G47" i="2"/>
  <c r="G48" i="2"/>
  <c r="G49" i="2"/>
  <c r="G50" i="2"/>
  <c r="G51" i="2"/>
  <c r="G52" i="2"/>
  <c r="G53" i="2"/>
  <c r="G54" i="2"/>
  <c r="G55" i="2"/>
  <c r="G57" i="2"/>
  <c r="G58" i="2"/>
  <c r="G59" i="2"/>
  <c r="G4" i="2"/>
  <c r="D6" i="2"/>
  <c r="D7" i="2"/>
  <c r="D8" i="2"/>
  <c r="D9" i="2"/>
  <c r="D10" i="2"/>
  <c r="D11" i="2"/>
  <c r="D12" i="2"/>
  <c r="D13" i="2"/>
  <c r="D14" i="2"/>
  <c r="D15" i="2"/>
  <c r="D16" i="2"/>
  <c r="D17" i="2"/>
  <c r="D18" i="2"/>
  <c r="D19" i="2"/>
  <c r="D23" i="2"/>
  <c r="D24" i="2"/>
  <c r="D25" i="2"/>
  <c r="D26" i="2"/>
  <c r="D34" i="2"/>
  <c r="D35" i="2"/>
  <c r="J35" i="2" s="1"/>
  <c r="D36" i="2"/>
  <c r="J36" i="2" s="1"/>
  <c r="D37" i="2"/>
  <c r="D38" i="2"/>
  <c r="J38" i="2" s="1"/>
  <c r="D39" i="2"/>
  <c r="D40" i="2"/>
  <c r="D41" i="2"/>
  <c r="D42" i="2"/>
  <c r="D43" i="2"/>
  <c r="D44" i="2"/>
  <c r="J44" i="2" s="1"/>
  <c r="D45" i="2"/>
  <c r="J45" i="2" s="1"/>
  <c r="D46" i="2"/>
  <c r="J46" i="2" s="1"/>
  <c r="D47" i="2"/>
  <c r="D48" i="2"/>
  <c r="J48" i="2" s="1"/>
  <c r="D49" i="2"/>
  <c r="D50" i="2"/>
  <c r="D51" i="2"/>
  <c r="J51" i="2" s="1"/>
  <c r="D52" i="2"/>
  <c r="J52" i="2" s="1"/>
  <c r="D53" i="2"/>
  <c r="J53" i="2" s="1"/>
  <c r="D54" i="2"/>
  <c r="J54" i="2" s="1"/>
  <c r="D55" i="2"/>
  <c r="D56" i="2"/>
  <c r="J56" i="2" s="1"/>
  <c r="D57" i="2"/>
  <c r="D58" i="2"/>
  <c r="D59" i="2"/>
  <c r="D4" i="2"/>
  <c r="J50" i="2" l="1"/>
  <c r="J34" i="2"/>
  <c r="J41" i="2"/>
  <c r="J42" i="2"/>
  <c r="J49" i="2"/>
  <c r="J39" i="2"/>
  <c r="J40" i="2"/>
  <c r="J47" i="2"/>
  <c r="J55" i="2"/>
  <c r="J43" i="2"/>
  <c r="J25" i="3"/>
  <c r="J18" i="4"/>
  <c r="J14" i="4"/>
  <c r="J10" i="4"/>
  <c r="J6" i="4"/>
  <c r="J17" i="4"/>
  <c r="J13" i="4"/>
  <c r="J9" i="4"/>
  <c r="J57" i="2"/>
  <c r="J26" i="2"/>
  <c r="J19" i="2"/>
  <c r="J15" i="2"/>
  <c r="J11" i="2"/>
  <c r="J7" i="2"/>
  <c r="J4" i="2"/>
  <c r="G61" i="2"/>
  <c r="G60" i="2" s="1"/>
  <c r="J6" i="3"/>
  <c r="J10" i="3"/>
  <c r="J14" i="3"/>
  <c r="J18" i="3"/>
  <c r="J29" i="3"/>
  <c r="J37" i="3"/>
  <c r="J41" i="3"/>
  <c r="J45" i="3"/>
  <c r="J49" i="3"/>
  <c r="J53" i="3"/>
  <c r="J58" i="3"/>
  <c r="J34" i="3"/>
  <c r="J38" i="3"/>
  <c r="J42" i="3"/>
  <c r="J46" i="3"/>
  <c r="J50" i="3"/>
  <c r="J54" i="3"/>
  <c r="J23" i="3"/>
  <c r="J25" i="2"/>
  <c r="J18" i="2"/>
  <c r="J14" i="2"/>
  <c r="J10" i="2"/>
  <c r="J6" i="2"/>
  <c r="J59" i="2"/>
  <c r="J16" i="4"/>
  <c r="J12" i="4"/>
  <c r="J8" i="4"/>
  <c r="J4" i="4"/>
  <c r="J15" i="4"/>
  <c r="J11" i="4"/>
  <c r="J7" i="4"/>
  <c r="J11" i="3"/>
  <c r="J19" i="3"/>
  <c r="J26" i="3"/>
  <c r="J8" i="3"/>
  <c r="J12" i="3"/>
  <c r="J16" i="3"/>
  <c r="J31" i="3"/>
  <c r="J35" i="3"/>
  <c r="J39" i="3"/>
  <c r="J43" i="3"/>
  <c r="J47" i="3"/>
  <c r="J51" i="3"/>
  <c r="J55" i="3"/>
  <c r="J7" i="3"/>
  <c r="J15" i="3"/>
  <c r="J30" i="3"/>
  <c r="J59" i="3"/>
  <c r="J4" i="3"/>
  <c r="J9" i="3"/>
  <c r="J13" i="3"/>
  <c r="J17" i="3"/>
  <c r="J24" i="3"/>
  <c r="J28" i="3"/>
  <c r="J32" i="3"/>
  <c r="J36" i="3"/>
  <c r="J40" i="3"/>
  <c r="J44" i="3"/>
  <c r="J48" i="3"/>
  <c r="J52" i="3"/>
  <c r="J57" i="3"/>
  <c r="J24" i="2"/>
  <c r="J17" i="2"/>
  <c r="J13" i="2"/>
  <c r="J9" i="2"/>
  <c r="J37" i="2"/>
  <c r="J58" i="2"/>
  <c r="J23" i="2"/>
  <c r="J16" i="2"/>
  <c r="J12" i="2"/>
  <c r="J8" i="2"/>
  <c r="G61" i="4"/>
  <c r="G60" i="4" s="1"/>
  <c r="B61" i="1" l="1"/>
  <c r="C61" i="1"/>
  <c r="D61" i="1"/>
  <c r="E61" i="1"/>
  <c r="E60" i="1" s="1"/>
  <c r="F61" i="1"/>
  <c r="F60" i="1" s="1"/>
  <c r="G61" i="1"/>
  <c r="G60" i="1" s="1"/>
  <c r="J61" i="1" l="1"/>
  <c r="B60" i="1"/>
  <c r="H60" i="1" s="1"/>
  <c r="H61" i="1"/>
  <c r="C60" i="1"/>
  <c r="I60" i="1" s="1"/>
  <c r="I61" i="1"/>
  <c r="D60" i="1"/>
  <c r="D63" i="1"/>
  <c r="G63" i="1"/>
  <c r="J60" i="1" l="1"/>
  <c r="H63" i="1"/>
  <c r="F61" i="4"/>
  <c r="F60" i="4" s="1"/>
  <c r="E61" i="4"/>
  <c r="E60" i="4" s="1"/>
  <c r="C61" i="4"/>
  <c r="B61" i="4"/>
  <c r="D61" i="4"/>
  <c r="F61" i="3"/>
  <c r="F60" i="3" s="1"/>
  <c r="E61" i="3"/>
  <c r="E60" i="3" s="1"/>
  <c r="C61" i="3"/>
  <c r="B61" i="3"/>
  <c r="F61" i="2"/>
  <c r="F60" i="2" s="1"/>
  <c r="E61" i="2"/>
  <c r="E60" i="2" s="1"/>
  <c r="C61" i="2"/>
  <c r="B61" i="2"/>
  <c r="C60" i="4" l="1"/>
  <c r="I60" i="4" s="1"/>
  <c r="I61" i="4"/>
  <c r="D60" i="4"/>
  <c r="J61" i="4"/>
  <c r="B60" i="4"/>
  <c r="H61" i="4"/>
  <c r="C60" i="3"/>
  <c r="I60" i="3" s="1"/>
  <c r="I61" i="3"/>
  <c r="B60" i="3"/>
  <c r="H61" i="3"/>
  <c r="C60" i="2"/>
  <c r="I61" i="2"/>
  <c r="B60" i="2"/>
  <c r="H61" i="2"/>
  <c r="D61" i="3"/>
  <c r="G61" i="3"/>
  <c r="G60" i="3" s="1"/>
  <c r="D61" i="2"/>
  <c r="H60" i="4" l="1"/>
  <c r="H60" i="3"/>
  <c r="D60" i="3"/>
  <c r="J61" i="3"/>
  <c r="H60" i="2"/>
  <c r="I60" i="2"/>
  <c r="D60" i="2"/>
  <c r="J61" i="2"/>
  <c r="J60" i="4"/>
  <c r="G65" i="2"/>
  <c r="J60" i="3" l="1"/>
  <c r="J60" i="2"/>
  <c r="D65" i="2"/>
  <c r="H65" i="2" s="1"/>
</calcChain>
</file>

<file path=xl/sharedStrings.xml><?xml version="1.0" encoding="utf-8"?>
<sst xmlns="http://schemas.openxmlformats.org/spreadsheetml/2006/main" count="299" uniqueCount="77">
  <si>
    <t xml:space="preserve">   TÜM UÇAK TRAFİĞİ</t>
  </si>
  <si>
    <t xml:space="preserve">Havalimanları </t>
  </si>
  <si>
    <t>İç Hat</t>
  </si>
  <si>
    <t>Dış Hat</t>
  </si>
  <si>
    <t>Toplam</t>
  </si>
  <si>
    <t>İstanbul Atatürk</t>
  </si>
  <si>
    <t>Ankara Esenboğa</t>
  </si>
  <si>
    <t>İzmir Adnan Menderes</t>
  </si>
  <si>
    <t>Antalya</t>
  </si>
  <si>
    <t>Muğla Dalaman</t>
  </si>
  <si>
    <t>Muğla Milas-Bodrum</t>
  </si>
  <si>
    <t>Adana</t>
  </si>
  <si>
    <t>Trabzon</t>
  </si>
  <si>
    <t>Erzurum</t>
  </si>
  <si>
    <t>Gaziantep</t>
  </si>
  <si>
    <t>Adıyaman</t>
  </si>
  <si>
    <t>Ağrı Ahmed-i Hani</t>
  </si>
  <si>
    <t>Amasya Merzifon</t>
  </si>
  <si>
    <t>Balıkesir Koca Seyit</t>
  </si>
  <si>
    <t>Balıkesir Merkez</t>
  </si>
  <si>
    <t>Batman</t>
  </si>
  <si>
    <t>Bingöl</t>
  </si>
  <si>
    <t>Bursa Yenişehir</t>
  </si>
  <si>
    <t>Çanakkale</t>
  </si>
  <si>
    <t>Çanakkale Gökçeada</t>
  </si>
  <si>
    <t>Denizli Çardak</t>
  </si>
  <si>
    <t>Diyarbakır</t>
  </si>
  <si>
    <t>Elazığ</t>
  </si>
  <si>
    <t>Erzincan</t>
  </si>
  <si>
    <t>Hatay</t>
  </si>
  <si>
    <t>Isparta Süleyman Demirel</t>
  </si>
  <si>
    <t>Kahramanmaraş</t>
  </si>
  <si>
    <t>Kars Harakani</t>
  </si>
  <si>
    <t>Kastamonu</t>
  </si>
  <si>
    <t>Kayseri</t>
  </si>
  <si>
    <t>Kocaeli Cengiz Topel</t>
  </si>
  <si>
    <t>Konya</t>
  </si>
  <si>
    <t>Malatya</t>
  </si>
  <si>
    <t>Mardin</t>
  </si>
  <si>
    <t>Kapadokya</t>
  </si>
  <si>
    <t>Ordu-Giresun</t>
  </si>
  <si>
    <t>Samsun Çarşamba</t>
  </si>
  <si>
    <t>Siirt</t>
  </si>
  <si>
    <t>Sinop</t>
  </si>
  <si>
    <t>Sivas Nuri Demirağ</t>
  </si>
  <si>
    <t>Şanlıurfa Gap</t>
  </si>
  <si>
    <t>Şırnak Şerafettin Elçi</t>
  </si>
  <si>
    <t>Tokat</t>
  </si>
  <si>
    <t>Uşak</t>
  </si>
  <si>
    <t>Van Ferit Melen</t>
  </si>
  <si>
    <t>DHMİ TOPLAMI</t>
  </si>
  <si>
    <t>TÜRKİYE GENELİ</t>
  </si>
  <si>
    <t>OVERFLIGHT</t>
  </si>
  <si>
    <t>TÜRKİYE GENELİ OVERFLIGHT DAHİL</t>
  </si>
  <si>
    <t>İstanbul Sabiha Gökçen(*)</t>
  </si>
  <si>
    <t>Gazipaşa Alanya(*)</t>
  </si>
  <si>
    <t>Aydın Çıldır(*)</t>
  </si>
  <si>
    <t>Eskişehir Hasan Polatkan(*)</t>
  </si>
  <si>
    <t>Zafer(*)</t>
  </si>
  <si>
    <t>Zonguldak Çaycuma(*)</t>
  </si>
  <si>
    <t>YOLCU TRAFİĞİ (Gelen-Giden)</t>
  </si>
  <si>
    <t>DHMİ DİREKT TRANSİT</t>
  </si>
  <si>
    <t>DİĞER DİREKT TRANSİT</t>
  </si>
  <si>
    <t>TÜRKİYE GENELİ DİREKT TRANSİT</t>
  </si>
  <si>
    <t>TÜRKİYE GENELİ DİREKT TRANSİT DAHİL</t>
  </si>
  <si>
    <t xml:space="preserve">   TİCARİ  UÇAK TRAFİĞİ</t>
  </si>
  <si>
    <t>YÜK TRAFİĞİ ( Bagaj+Kargo+Posta) (TON)</t>
  </si>
  <si>
    <t xml:space="preserve"> </t>
  </si>
  <si>
    <t>Iğdır Şehit Bülent Aydın</t>
  </si>
  <si>
    <t>Hakkari Yüksekova Selahaddin Eyyubi</t>
  </si>
  <si>
    <t>İstanbul(*)</t>
  </si>
  <si>
    <t xml:space="preserve">Muş Sultan Alparslan </t>
  </si>
  <si>
    <t xml:space="preserve"> 2019/2018 (%)</t>
  </si>
  <si>
    <t>Tekirdağ Çorlu Atatürk</t>
  </si>
  <si>
    <t>(*)İşaretli havalimanlarından  Zonguldak Çaycuma,Gazipaşa Alanya,Zafer ve Aydın Çıldır Havalimanları DHMİ denetimli özel şirket tarafından işletilmektedir. İstanbul Sabiha Gökçen Havalimanı Savunma Sanayii Başkanlığı denetiminde özel şirket tarafından,Eskişehir Hasan Polatkan Havalimanı, Eskişehir Teknik Üniversitesi tarafından, İstanbul Havalimanı DHMİ denetimi ve gözetimi altında özel şirket tarafından işletilmekte olduğundan DHMİ toplamında hariç tutulmuştur.</t>
  </si>
  <si>
    <t xml:space="preserve">2018 YILI MAYIS SONU
</t>
  </si>
  <si>
    <t>2019 YILI MAYIS SONU
(Kesin Olmayan)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</si>
</sst>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T_L_-;\-* #,##0.00\ _T_L_-;_-* &quot;-&quot;??\ _T_L_-;_-@_-"/>
    <numFmt numFmtId="165" formatCode="_-* #,##0\ _T_L_-;\-* #,##0\ _T_L_-;_-* &quot;-&quot;??\ _T_L_-;_-@_-"/>
    <numFmt numFmtId="166" formatCode="#,##0.0"/>
    <numFmt numFmtId="167" formatCode="#,##0_ ;\-#,##0\ "/>
    <numFmt numFmtId="168" formatCode="0.0"/>
  </numFmts>
  <fonts count="12" x14ac:knownFonts="1">
    <font>
      <sz val="11"/>
      <color theme="1"/>
      <name val="Calibri"/>
      <family val="2"/>
      <charset val="162"/>
      <scheme val="minor"/>
    </font>
    <font>
      <sz val="11"/>
      <color theme="0"/>
      <name val="Calibri"/>
      <family val="2"/>
      <charset val="162"/>
      <scheme val="minor"/>
    </font>
    <font>
      <b/>
      <sz val="11"/>
      <color theme="1"/>
      <name val="Tahoma"/>
      <family val="2"/>
      <charset val="162"/>
    </font>
    <font>
      <b/>
      <sz val="11"/>
      <color indexed="9"/>
      <name val="Tahoma"/>
      <family val="2"/>
      <charset val="162"/>
    </font>
    <font>
      <b/>
      <sz val="10"/>
      <color indexed="9"/>
      <name val="Tahoma"/>
      <family val="2"/>
      <charset val="162"/>
    </font>
    <font>
      <sz val="10"/>
      <name val="Arial Tur"/>
      <charset val="162"/>
    </font>
    <font>
      <b/>
      <sz val="8"/>
      <color indexed="8"/>
      <name val="Tahoma"/>
      <family val="2"/>
      <charset val="162"/>
    </font>
    <font>
      <b/>
      <sz val="9.5"/>
      <color indexed="8"/>
      <name val="Tahoma"/>
      <family val="2"/>
      <charset val="162"/>
    </font>
    <font>
      <b/>
      <sz val="9.5"/>
      <color indexed="10"/>
      <name val="Tahoma"/>
      <family val="2"/>
      <charset val="162"/>
    </font>
    <font>
      <b/>
      <sz val="10"/>
      <color theme="0"/>
      <name val="Tahoma"/>
      <family val="2"/>
      <charset val="162"/>
    </font>
    <font>
      <b/>
      <sz val="9.5"/>
      <color indexed="9"/>
      <name val="Tahoma"/>
      <family val="2"/>
      <charset val="162"/>
    </font>
    <font>
      <b/>
      <sz val="9.5"/>
      <color theme="0"/>
      <name val="Tahoma"/>
      <family val="2"/>
      <charset val="162"/>
    </font>
  </fonts>
  <fills count="12">
    <fill>
      <patternFill patternType="none"/>
    </fill>
    <fill>
      <patternFill patternType="gray125"/>
    </fill>
    <fill>
      <patternFill patternType="solid">
        <fgColor theme="4"/>
      </patternFill>
    </fill>
    <fill>
      <patternFill patternType="solid">
        <fgColor theme="7"/>
      </patternFill>
    </fill>
    <fill>
      <patternFill patternType="solid">
        <fgColor theme="6" tint="0.39997558519241921"/>
        <bgColor indexed="64"/>
      </patternFill>
    </fill>
    <fill>
      <patternFill patternType="solid">
        <fgColor rgb="FFC00000"/>
        <bgColor indexed="64"/>
      </patternFill>
    </fill>
    <fill>
      <patternFill patternType="solid">
        <fgColor theme="0"/>
        <bgColor indexed="64"/>
      </patternFill>
    </fill>
    <fill>
      <patternFill patternType="solid">
        <fgColor theme="0"/>
        <bgColor indexed="31"/>
      </patternFill>
    </fill>
    <fill>
      <patternFill patternType="solid">
        <fgColor theme="6" tint="-0.499984740745262"/>
        <bgColor indexed="31"/>
      </patternFill>
    </fill>
    <fill>
      <patternFill patternType="solid">
        <fgColor theme="6" tint="-0.499984740745262"/>
        <bgColor indexed="64"/>
      </patternFill>
    </fill>
    <fill>
      <patternFill patternType="solid">
        <fgColor rgb="FFC00000"/>
        <bgColor indexed="9"/>
      </patternFill>
    </fill>
    <fill>
      <patternFill patternType="solid">
        <fgColor theme="3" tint="-0.499984740745262"/>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0" fontId="1" fillId="2" borderId="0" applyNumberFormat="0" applyBorder="0" applyAlignment="0" applyProtection="0"/>
    <xf numFmtId="0" fontId="1" fillId="3" borderId="0" applyNumberFormat="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5" fillId="0" borderId="0"/>
  </cellStyleXfs>
  <cellXfs count="68">
    <xf numFmtId="0" fontId="0" fillId="0" borderId="0" xfId="0"/>
    <xf numFmtId="2" fontId="4" fillId="5" borderId="7" xfId="1" applyNumberFormat="1" applyFont="1" applyFill="1" applyBorder="1" applyAlignment="1">
      <alignment horizontal="right" vertical="center"/>
    </xf>
    <xf numFmtId="2" fontId="4" fillId="5" borderId="8" xfId="1" applyNumberFormat="1" applyFont="1" applyFill="1" applyBorder="1" applyAlignment="1">
      <alignment horizontal="right" vertical="center"/>
    </xf>
    <xf numFmtId="3" fontId="7" fillId="6" borderId="0" xfId="3" applyNumberFormat="1" applyFont="1" applyFill="1" applyBorder="1" applyAlignment="1">
      <alignment horizontal="right" vertical="center"/>
    </xf>
    <xf numFmtId="3" fontId="8" fillId="6" borderId="0" xfId="3" applyNumberFormat="1" applyFont="1" applyFill="1" applyBorder="1" applyAlignment="1">
      <alignment horizontal="right" vertical="center"/>
    </xf>
    <xf numFmtId="3" fontId="8" fillId="6" borderId="5" xfId="3" applyNumberFormat="1" applyFont="1" applyFill="1" applyBorder="1" applyAlignment="1">
      <alignment horizontal="right" vertical="center"/>
    </xf>
    <xf numFmtId="165" fontId="6" fillId="4" borderId="4" xfId="3" applyNumberFormat="1" applyFont="1" applyFill="1" applyBorder="1" applyAlignment="1">
      <alignment horizontal="left"/>
    </xf>
    <xf numFmtId="3" fontId="7" fillId="4" borderId="0" xfId="3" applyNumberFormat="1" applyFont="1" applyFill="1" applyBorder="1" applyAlignment="1">
      <alignment horizontal="right" vertical="center"/>
    </xf>
    <xf numFmtId="3" fontId="8" fillId="4" borderId="0" xfId="3" applyNumberFormat="1" applyFont="1" applyFill="1" applyBorder="1" applyAlignment="1">
      <alignment horizontal="right" vertical="center"/>
    </xf>
    <xf numFmtId="3" fontId="8" fillId="4" borderId="5" xfId="3" applyNumberFormat="1" applyFont="1" applyFill="1" applyBorder="1" applyAlignment="1">
      <alignment horizontal="right" vertical="center"/>
    </xf>
    <xf numFmtId="165" fontId="6" fillId="7" borderId="4" xfId="3" applyNumberFormat="1" applyFont="1" applyFill="1" applyBorder="1" applyAlignment="1">
      <alignment horizontal="left"/>
    </xf>
    <xf numFmtId="0" fontId="9" fillId="8" borderId="4" xfId="3" applyNumberFormat="1" applyFont="1" applyFill="1" applyBorder="1" applyAlignment="1">
      <alignment horizontal="left" vertical="center"/>
    </xf>
    <xf numFmtId="3" fontId="10" fillId="9" borderId="0" xfId="3" applyNumberFormat="1" applyFont="1" applyFill="1" applyBorder="1" applyAlignment="1">
      <alignment horizontal="right" vertical="center"/>
    </xf>
    <xf numFmtId="166" fontId="10" fillId="9" borderId="0" xfId="4" applyNumberFormat="1" applyFont="1" applyFill="1" applyBorder="1" applyAlignment="1">
      <alignment horizontal="right" vertical="center"/>
    </xf>
    <xf numFmtId="0" fontId="4" fillId="10" borderId="4" xfId="3" applyNumberFormat="1" applyFont="1" applyFill="1" applyBorder="1" applyAlignment="1">
      <alignment horizontal="left" vertical="center"/>
    </xf>
    <xf numFmtId="3" fontId="10" fillId="5" borderId="0" xfId="3" applyNumberFormat="1" applyFont="1" applyFill="1" applyBorder="1" applyAlignment="1">
      <alignment horizontal="right" vertical="center"/>
    </xf>
    <xf numFmtId="166" fontId="10" fillId="5" borderId="0" xfId="4" applyNumberFormat="1" applyFont="1" applyFill="1" applyBorder="1" applyAlignment="1">
      <alignment horizontal="right" vertical="center"/>
    </xf>
    <xf numFmtId="166" fontId="10" fillId="5" borderId="5" xfId="4" applyNumberFormat="1" applyFont="1" applyFill="1" applyBorder="1" applyAlignment="1">
      <alignment horizontal="right" vertical="center"/>
    </xf>
    <xf numFmtId="0" fontId="4" fillId="11" borderId="9" xfId="1" applyNumberFormat="1" applyFont="1" applyFill="1" applyBorder="1" applyAlignment="1">
      <alignment horizontal="left" vertical="center"/>
    </xf>
    <xf numFmtId="167" fontId="10" fillId="11" borderId="0" xfId="2" applyNumberFormat="1" applyFont="1" applyFill="1" applyBorder="1" applyAlignment="1">
      <alignment vertical="center"/>
    </xf>
    <xf numFmtId="0" fontId="4" fillId="10" borderId="9" xfId="5" applyNumberFormat="1" applyFont="1" applyFill="1" applyBorder="1" applyAlignment="1">
      <alignment horizontal="left" vertical="center"/>
    </xf>
    <xf numFmtId="3" fontId="10" fillId="5" borderId="12" xfId="5" applyNumberFormat="1" applyFont="1" applyFill="1" applyBorder="1" applyAlignment="1"/>
    <xf numFmtId="3" fontId="4" fillId="9" borderId="0" xfId="3" applyNumberFormat="1" applyFont="1" applyFill="1" applyBorder="1" applyAlignment="1">
      <alignment horizontal="right" vertical="center"/>
    </xf>
    <xf numFmtId="166" fontId="4" fillId="9" borderId="0" xfId="4" applyNumberFormat="1" applyFont="1" applyFill="1" applyBorder="1" applyAlignment="1">
      <alignment horizontal="right" vertical="center"/>
    </xf>
    <xf numFmtId="3" fontId="4" fillId="5" borderId="0" xfId="3" applyNumberFormat="1" applyFont="1" applyFill="1" applyBorder="1" applyAlignment="1">
      <alignment horizontal="right" vertical="center"/>
    </xf>
    <xf numFmtId="166" fontId="4" fillId="5" borderId="0" xfId="4" applyNumberFormat="1" applyFont="1" applyFill="1" applyBorder="1" applyAlignment="1">
      <alignment horizontal="right" vertical="center"/>
    </xf>
    <xf numFmtId="165" fontId="10" fillId="4" borderId="4" xfId="2" applyNumberFormat="1" applyFont="1" applyFill="1" applyBorder="1" applyAlignment="1">
      <alignment vertical="center"/>
    </xf>
    <xf numFmtId="165" fontId="10" fillId="4" borderId="0" xfId="2" applyNumberFormat="1" applyFont="1" applyFill="1" applyBorder="1" applyAlignment="1">
      <alignment vertical="center"/>
    </xf>
    <xf numFmtId="165" fontId="10" fillId="4" borderId="5" xfId="2" applyNumberFormat="1" applyFont="1" applyFill="1" applyBorder="1" applyAlignment="1">
      <alignment vertical="center"/>
    </xf>
    <xf numFmtId="165" fontId="10" fillId="4" borderId="9" xfId="2" applyNumberFormat="1" applyFont="1" applyFill="1" applyBorder="1" applyAlignment="1">
      <alignment vertical="center"/>
    </xf>
    <xf numFmtId="165" fontId="10" fillId="4" borderId="10" xfId="2" applyNumberFormat="1" applyFont="1" applyFill="1" applyBorder="1" applyAlignment="1">
      <alignment vertical="center"/>
    </xf>
    <xf numFmtId="165" fontId="10" fillId="4" borderId="11" xfId="2" applyNumberFormat="1" applyFont="1" applyFill="1" applyBorder="1" applyAlignment="1">
      <alignment vertical="center"/>
    </xf>
    <xf numFmtId="3" fontId="11" fillId="9" borderId="0" xfId="3" applyNumberFormat="1" applyFont="1" applyFill="1" applyBorder="1" applyAlignment="1">
      <alignment horizontal="right" vertical="center"/>
    </xf>
    <xf numFmtId="3" fontId="10" fillId="5" borderId="12" xfId="5" applyNumberFormat="1" applyFont="1" applyFill="1" applyBorder="1" applyAlignment="1">
      <alignment horizontal="right"/>
    </xf>
    <xf numFmtId="3" fontId="10" fillId="5" borderId="2" xfId="3" applyNumberFormat="1" applyFont="1" applyFill="1" applyBorder="1" applyAlignment="1">
      <alignment horizontal="right" vertical="center"/>
    </xf>
    <xf numFmtId="166" fontId="10" fillId="9" borderId="5" xfId="4" applyNumberFormat="1" applyFont="1" applyFill="1" applyBorder="1" applyAlignment="1">
      <alignment horizontal="right" vertical="center"/>
    </xf>
    <xf numFmtId="0" fontId="0" fillId="0" borderId="0" xfId="0" applyBorder="1"/>
    <xf numFmtId="0" fontId="0" fillId="0" borderId="4" xfId="0" applyBorder="1"/>
    <xf numFmtId="1" fontId="0" fillId="0" borderId="0" xfId="0" applyNumberFormat="1"/>
    <xf numFmtId="166" fontId="8" fillId="4" borderId="0" xfId="3" applyNumberFormat="1" applyFont="1" applyFill="1" applyBorder="1" applyAlignment="1">
      <alignment horizontal="right" vertical="center"/>
    </xf>
    <xf numFmtId="168" fontId="0" fillId="0" borderId="0" xfId="0" applyNumberFormat="1"/>
    <xf numFmtId="166" fontId="8" fillId="6" borderId="0" xfId="3" applyNumberFormat="1" applyFont="1" applyFill="1" applyBorder="1" applyAlignment="1">
      <alignment horizontal="right" vertical="center"/>
    </xf>
    <xf numFmtId="166" fontId="8" fillId="4" borderId="5" xfId="3" applyNumberFormat="1" applyFont="1" applyFill="1" applyBorder="1" applyAlignment="1">
      <alignment horizontal="right" vertical="center"/>
    </xf>
    <xf numFmtId="165" fontId="10" fillId="4" borderId="4" xfId="2" applyNumberFormat="1" applyFont="1" applyFill="1" applyBorder="1" applyAlignment="1">
      <alignment horizontal="center" vertical="center"/>
    </xf>
    <xf numFmtId="165" fontId="10" fillId="4" borderId="0" xfId="2" applyNumberFormat="1" applyFont="1" applyFill="1" applyBorder="1" applyAlignment="1">
      <alignment horizontal="center" vertical="center"/>
    </xf>
    <xf numFmtId="165" fontId="10" fillId="4" borderId="5" xfId="2" applyNumberFormat="1" applyFont="1" applyFill="1" applyBorder="1" applyAlignment="1">
      <alignment horizontal="center" vertical="center"/>
    </xf>
    <xf numFmtId="165" fontId="10" fillId="4" borderId="9" xfId="2" applyNumberFormat="1" applyFont="1" applyFill="1" applyBorder="1" applyAlignment="1">
      <alignment horizontal="center" vertical="center"/>
    </xf>
    <xf numFmtId="165" fontId="10" fillId="4" borderId="10" xfId="2" applyNumberFormat="1" applyFont="1" applyFill="1" applyBorder="1" applyAlignment="1">
      <alignment horizontal="center" vertical="center"/>
    </xf>
    <xf numFmtId="165" fontId="10" fillId="4" borderId="11" xfId="2" applyNumberFormat="1" applyFont="1" applyFill="1" applyBorder="1" applyAlignment="1">
      <alignment horizontal="center" vertical="center"/>
    </xf>
    <xf numFmtId="0" fontId="0" fillId="0" borderId="2" xfId="0" applyBorder="1" applyAlignment="1">
      <alignment horizontal="left" wrapText="1"/>
    </xf>
    <xf numFmtId="165" fontId="2" fillId="4" borderId="1" xfId="1" applyNumberFormat="1" applyFont="1" applyFill="1" applyBorder="1" applyAlignment="1">
      <alignment horizontal="center" vertical="center"/>
    </xf>
    <xf numFmtId="165" fontId="2" fillId="4" borderId="2" xfId="1" applyNumberFormat="1" applyFont="1" applyFill="1" applyBorder="1" applyAlignment="1">
      <alignment horizontal="center" vertical="center"/>
    </xf>
    <xf numFmtId="165" fontId="2" fillId="4" borderId="3" xfId="1" applyNumberFormat="1" applyFont="1" applyFill="1" applyBorder="1" applyAlignment="1">
      <alignment horizontal="center" vertical="center"/>
    </xf>
    <xf numFmtId="165" fontId="3" fillId="5" borderId="4" xfId="1" applyNumberFormat="1" applyFont="1" applyFill="1" applyBorder="1" applyAlignment="1">
      <alignment horizontal="left" vertical="center"/>
    </xf>
    <xf numFmtId="165" fontId="3" fillId="5" borderId="6" xfId="1" applyNumberFormat="1" applyFont="1" applyFill="1" applyBorder="1" applyAlignment="1">
      <alignment horizontal="left" vertical="center"/>
    </xf>
    <xf numFmtId="0" fontId="4" fillId="5" borderId="0" xfId="1" applyFont="1" applyFill="1" applyBorder="1" applyAlignment="1" applyProtection="1">
      <alignment horizontal="center" vertical="center" wrapText="1"/>
    </xf>
    <xf numFmtId="0" fontId="4" fillId="5" borderId="0" xfId="1" applyFont="1" applyFill="1" applyBorder="1" applyAlignment="1" applyProtection="1">
      <alignment horizontal="center" vertical="center"/>
    </xf>
    <xf numFmtId="0" fontId="4" fillId="5" borderId="5" xfId="1" applyFont="1" applyFill="1" applyBorder="1" applyAlignment="1" applyProtection="1">
      <alignment horizontal="center" vertical="center"/>
    </xf>
    <xf numFmtId="166" fontId="10" fillId="11" borderId="10" xfId="2" applyNumberFormat="1" applyFont="1" applyFill="1" applyBorder="1" applyAlignment="1">
      <alignment horizontal="right" vertical="center"/>
    </xf>
    <xf numFmtId="166" fontId="10" fillId="11" borderId="11" xfId="2" applyNumberFormat="1" applyFont="1" applyFill="1" applyBorder="1" applyAlignment="1">
      <alignment horizontal="right" vertical="center"/>
    </xf>
    <xf numFmtId="166" fontId="10" fillId="5" borderId="2" xfId="4" applyNumberFormat="1" applyFont="1" applyFill="1" applyBorder="1" applyAlignment="1">
      <alignment horizontal="right" vertical="center"/>
    </xf>
    <xf numFmtId="166" fontId="10" fillId="5" borderId="3" xfId="4" applyNumberFormat="1" applyFont="1" applyFill="1" applyBorder="1" applyAlignment="1">
      <alignment horizontal="right" vertical="center"/>
    </xf>
    <xf numFmtId="166" fontId="10" fillId="5" borderId="12" xfId="5" applyNumberFormat="1" applyFont="1" applyFill="1" applyBorder="1" applyAlignment="1">
      <alignment horizontal="right"/>
    </xf>
    <xf numFmtId="166" fontId="10" fillId="5" borderId="13" xfId="5" applyNumberFormat="1" applyFont="1" applyFill="1" applyBorder="1" applyAlignment="1">
      <alignment horizontal="right"/>
    </xf>
    <xf numFmtId="165" fontId="3" fillId="5" borderId="4" xfId="1" applyNumberFormat="1" applyFont="1" applyFill="1" applyBorder="1" applyAlignment="1">
      <alignment horizontal="center" vertical="center"/>
    </xf>
    <xf numFmtId="165" fontId="3" fillId="5" borderId="6" xfId="1" applyNumberFormat="1" applyFont="1" applyFill="1" applyBorder="1" applyAlignment="1">
      <alignment horizontal="center" vertical="center"/>
    </xf>
    <xf numFmtId="166" fontId="8" fillId="6" borderId="5" xfId="3" applyNumberFormat="1" applyFont="1" applyFill="1" applyBorder="1" applyAlignment="1">
      <alignment horizontal="right" vertical="center"/>
    </xf>
    <xf numFmtId="4" fontId="8" fillId="4" borderId="5" xfId="3" applyNumberFormat="1" applyFont="1" applyFill="1" applyBorder="1" applyAlignment="1">
      <alignment horizontal="right" vertical="center"/>
    </xf>
  </cellXfs>
  <cellStyles count="6">
    <cellStyle name="Binlik Ayracı 2" xfId="3"/>
    <cellStyle name="Normal" xfId="0" builtinId="0"/>
    <cellStyle name="Normal 2" xfId="5"/>
    <cellStyle name="Vurgu1" xfId="1" builtinId="29"/>
    <cellStyle name="Vurgu4" xfId="2" builtinId="41"/>
    <cellStyle name="Yüzde 2" xfId="4"/>
  </cellStyles>
  <dxfs count="27">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1"/>
  <sheetViews>
    <sheetView topLeftCell="A17" zoomScale="80" zoomScaleNormal="80" workbookViewId="0">
      <selection activeCell="P17" sqref="P17"/>
    </sheetView>
  </sheetViews>
  <sheetFormatPr defaultRowHeight="15" x14ac:dyDescent="0.25"/>
  <cols>
    <col min="1" max="1" width="36.7109375" bestFit="1" customWidth="1"/>
    <col min="2" max="10" width="14.28515625" customWidth="1"/>
  </cols>
  <sheetData>
    <row r="1" spans="1:11" ht="22.5" customHeight="1" x14ac:dyDescent="0.25">
      <c r="A1" s="50" t="s">
        <v>0</v>
      </c>
      <c r="B1" s="51"/>
      <c r="C1" s="51"/>
      <c r="D1" s="51"/>
      <c r="E1" s="51"/>
      <c r="F1" s="51"/>
      <c r="G1" s="51"/>
      <c r="H1" s="51"/>
      <c r="I1" s="51"/>
      <c r="J1" s="52"/>
    </row>
    <row r="2" spans="1:11" ht="27" customHeight="1" x14ac:dyDescent="0.25">
      <c r="A2" s="53" t="s">
        <v>1</v>
      </c>
      <c r="B2" s="55" t="s">
        <v>75</v>
      </c>
      <c r="C2" s="55"/>
      <c r="D2" s="55"/>
      <c r="E2" s="55" t="s">
        <v>76</v>
      </c>
      <c r="F2" s="55"/>
      <c r="G2" s="55"/>
      <c r="H2" s="56" t="s">
        <v>72</v>
      </c>
      <c r="I2" s="56"/>
      <c r="J2" s="57"/>
    </row>
    <row r="3" spans="1:11" x14ac:dyDescent="0.25">
      <c r="A3" s="54"/>
      <c r="B3" s="1" t="s">
        <v>2</v>
      </c>
      <c r="C3" s="1" t="s">
        <v>3</v>
      </c>
      <c r="D3" s="1" t="s">
        <v>4</v>
      </c>
      <c r="E3" s="1" t="s">
        <v>2</v>
      </c>
      <c r="F3" s="1" t="s">
        <v>3</v>
      </c>
      <c r="G3" s="1" t="s">
        <v>4</v>
      </c>
      <c r="H3" s="1" t="s">
        <v>2</v>
      </c>
      <c r="I3" s="1" t="s">
        <v>3</v>
      </c>
      <c r="J3" s="2" t="s">
        <v>4</v>
      </c>
    </row>
    <row r="4" spans="1:11" x14ac:dyDescent="0.25">
      <c r="A4" s="10" t="s">
        <v>5</v>
      </c>
      <c r="B4" s="3">
        <v>55397</v>
      </c>
      <c r="C4" s="3">
        <v>131531</v>
      </c>
      <c r="D4" s="3">
        <f>+B4+C4</f>
        <v>186928</v>
      </c>
      <c r="E4" s="3">
        <v>32187</v>
      </c>
      <c r="F4" s="3">
        <v>86054</v>
      </c>
      <c r="G4" s="3">
        <f>SUM(E4:F4)</f>
        <v>118241</v>
      </c>
      <c r="H4" s="4">
        <f>+IFERROR(((E4-B4)/B4)*100,0)</f>
        <v>-41.897575680993555</v>
      </c>
      <c r="I4" s="4">
        <f>+IFERROR(((F4-C4)/C4)*100,0)</f>
        <v>-34.575119173426799</v>
      </c>
      <c r="J4" s="5">
        <f>+IFERROR(((G4-D4)/D4)*100,0)</f>
        <v>-36.745163913378413</v>
      </c>
      <c r="K4" s="36"/>
    </row>
    <row r="5" spans="1:11" x14ac:dyDescent="0.25">
      <c r="A5" s="6" t="s">
        <v>70</v>
      </c>
      <c r="B5" s="7">
        <v>0</v>
      </c>
      <c r="C5" s="7">
        <v>0</v>
      </c>
      <c r="D5" s="7">
        <f t="shared" ref="D5:D59" si="0">+B5+C5</f>
        <v>0</v>
      </c>
      <c r="E5" s="7">
        <v>17214</v>
      </c>
      <c r="F5" s="7">
        <v>48452</v>
      </c>
      <c r="G5" s="7">
        <f>+E5+F5</f>
        <v>65666</v>
      </c>
      <c r="H5" s="8"/>
      <c r="I5" s="8"/>
      <c r="J5" s="9"/>
      <c r="K5" s="36"/>
    </row>
    <row r="6" spans="1:11" x14ac:dyDescent="0.25">
      <c r="A6" s="10" t="s">
        <v>54</v>
      </c>
      <c r="B6" s="3">
        <v>58548</v>
      </c>
      <c r="C6" s="3">
        <v>33187</v>
      </c>
      <c r="D6" s="3">
        <f t="shared" si="0"/>
        <v>91735</v>
      </c>
      <c r="E6" s="3">
        <v>54128</v>
      </c>
      <c r="F6" s="3">
        <v>37843</v>
      </c>
      <c r="G6" s="3">
        <f t="shared" ref="G6:G59" si="1">SUM(E6:F6)</f>
        <v>91971</v>
      </c>
      <c r="H6" s="4">
        <f t="shared" ref="H6:H59" si="2">+IFERROR(((E6-B6)/B6)*100,0)</f>
        <v>-7.5493612078977934</v>
      </c>
      <c r="I6" s="4">
        <f t="shared" ref="I6:I61" si="3">+IFERROR(((F6-C6)/C6)*100,0)</f>
        <v>14.029589899659506</v>
      </c>
      <c r="J6" s="66">
        <f t="shared" ref="J6:J61" si="4">+IFERROR(((G6-D6)/D6)*100,0)</f>
        <v>0.25726276775494633</v>
      </c>
    </row>
    <row r="7" spans="1:11" x14ac:dyDescent="0.25">
      <c r="A7" s="6" t="s">
        <v>6</v>
      </c>
      <c r="B7" s="7">
        <v>44789</v>
      </c>
      <c r="C7" s="7">
        <v>7504</v>
      </c>
      <c r="D7" s="7">
        <f t="shared" si="0"/>
        <v>52293</v>
      </c>
      <c r="E7" s="7">
        <v>35072</v>
      </c>
      <c r="F7" s="7">
        <v>7461</v>
      </c>
      <c r="G7" s="7">
        <f t="shared" si="1"/>
        <v>42533</v>
      </c>
      <c r="H7" s="8">
        <f t="shared" si="2"/>
        <v>-21.695059054678602</v>
      </c>
      <c r="I7" s="8">
        <f t="shared" si="3"/>
        <v>-0.5730277185501067</v>
      </c>
      <c r="J7" s="9">
        <f t="shared" si="4"/>
        <v>-18.664065936167365</v>
      </c>
    </row>
    <row r="8" spans="1:11" x14ac:dyDescent="0.25">
      <c r="A8" s="10" t="s">
        <v>7</v>
      </c>
      <c r="B8" s="3">
        <v>30614</v>
      </c>
      <c r="C8" s="3">
        <v>5230</v>
      </c>
      <c r="D8" s="3">
        <f t="shared" si="0"/>
        <v>35844</v>
      </c>
      <c r="E8" s="3">
        <v>25730</v>
      </c>
      <c r="F8" s="3">
        <v>5650</v>
      </c>
      <c r="G8" s="3">
        <f t="shared" si="1"/>
        <v>31380</v>
      </c>
      <c r="H8" s="4">
        <f t="shared" si="2"/>
        <v>-15.953485333507544</v>
      </c>
      <c r="I8" s="4">
        <f t="shared" si="3"/>
        <v>8.0305927342256211</v>
      </c>
      <c r="J8" s="5">
        <f t="shared" si="4"/>
        <v>-12.4539671911617</v>
      </c>
    </row>
    <row r="9" spans="1:11" x14ac:dyDescent="0.25">
      <c r="A9" s="6" t="s">
        <v>8</v>
      </c>
      <c r="B9" s="7">
        <v>21274</v>
      </c>
      <c r="C9" s="7">
        <v>29970</v>
      </c>
      <c r="D9" s="7">
        <f t="shared" si="0"/>
        <v>51244</v>
      </c>
      <c r="E9" s="7">
        <v>20656</v>
      </c>
      <c r="F9" s="7">
        <v>36526</v>
      </c>
      <c r="G9" s="7">
        <f t="shared" si="1"/>
        <v>57182</v>
      </c>
      <c r="H9" s="8">
        <f t="shared" si="2"/>
        <v>-2.9049544044373414</v>
      </c>
      <c r="I9" s="8">
        <f t="shared" si="3"/>
        <v>21.875208541875207</v>
      </c>
      <c r="J9" s="9">
        <f t="shared" si="4"/>
        <v>11.587698071969402</v>
      </c>
    </row>
    <row r="10" spans="1:11" x14ac:dyDescent="0.25">
      <c r="A10" s="10" t="s">
        <v>55</v>
      </c>
      <c r="B10" s="3">
        <v>1602</v>
      </c>
      <c r="C10" s="3">
        <v>839</v>
      </c>
      <c r="D10" s="3">
        <f t="shared" si="0"/>
        <v>2441</v>
      </c>
      <c r="E10" s="3">
        <v>1438</v>
      </c>
      <c r="F10" s="3">
        <v>873</v>
      </c>
      <c r="G10" s="3">
        <f t="shared" si="1"/>
        <v>2311</v>
      </c>
      <c r="H10" s="4">
        <f t="shared" si="2"/>
        <v>-10.237203495630462</v>
      </c>
      <c r="I10" s="4">
        <f t="shared" si="3"/>
        <v>4.052443384982122</v>
      </c>
      <c r="J10" s="5">
        <f t="shared" si="4"/>
        <v>-5.3256861941827118</v>
      </c>
    </row>
    <row r="11" spans="1:11" x14ac:dyDescent="0.25">
      <c r="A11" s="6" t="s">
        <v>9</v>
      </c>
      <c r="B11" s="7">
        <v>5359</v>
      </c>
      <c r="C11" s="7">
        <v>3143</v>
      </c>
      <c r="D11" s="7">
        <f t="shared" si="0"/>
        <v>8502</v>
      </c>
      <c r="E11" s="7">
        <v>7889</v>
      </c>
      <c r="F11" s="7">
        <v>3493</v>
      </c>
      <c r="G11" s="7">
        <f t="shared" si="1"/>
        <v>11382</v>
      </c>
      <c r="H11" s="8">
        <f t="shared" si="2"/>
        <v>47.210300429184549</v>
      </c>
      <c r="I11" s="8">
        <f>+IFERROR(((F11-C11)/C11)*100,0)</f>
        <v>11.1358574610245</v>
      </c>
      <c r="J11" s="9">
        <f t="shared" si="4"/>
        <v>33.874382498235711</v>
      </c>
    </row>
    <row r="12" spans="1:11" x14ac:dyDescent="0.25">
      <c r="A12" s="10" t="s">
        <v>10</v>
      </c>
      <c r="B12" s="3">
        <v>5584</v>
      </c>
      <c r="C12" s="3">
        <v>1670</v>
      </c>
      <c r="D12" s="3">
        <f t="shared" si="0"/>
        <v>7254</v>
      </c>
      <c r="E12" s="3">
        <v>5133</v>
      </c>
      <c r="F12" s="3">
        <v>1978</v>
      </c>
      <c r="G12" s="3">
        <f t="shared" si="1"/>
        <v>7111</v>
      </c>
      <c r="H12" s="4">
        <f t="shared" si="2"/>
        <v>-8.0766475644699138</v>
      </c>
      <c r="I12" s="4">
        <f t="shared" si="3"/>
        <v>18.443113772455089</v>
      </c>
      <c r="J12" s="5">
        <f t="shared" si="4"/>
        <v>-1.9713261648745519</v>
      </c>
    </row>
    <row r="13" spans="1:11" x14ac:dyDescent="0.25">
      <c r="A13" s="6" t="s">
        <v>11</v>
      </c>
      <c r="B13" s="7">
        <v>15202</v>
      </c>
      <c r="C13" s="7">
        <v>2356</v>
      </c>
      <c r="D13" s="7">
        <f t="shared" si="0"/>
        <v>17558</v>
      </c>
      <c r="E13" s="7">
        <v>14513</v>
      </c>
      <c r="F13" s="7">
        <v>2255</v>
      </c>
      <c r="G13" s="7">
        <f t="shared" si="1"/>
        <v>16768</v>
      </c>
      <c r="H13" s="8">
        <f t="shared" si="2"/>
        <v>-4.5322983817918692</v>
      </c>
      <c r="I13" s="8">
        <f t="shared" si="3"/>
        <v>-4.2869269949066213</v>
      </c>
      <c r="J13" s="9">
        <f t="shared" si="4"/>
        <v>-4.4993735049550061</v>
      </c>
    </row>
    <row r="14" spans="1:11" x14ac:dyDescent="0.25">
      <c r="A14" s="10" t="s">
        <v>12</v>
      </c>
      <c r="B14" s="3">
        <v>9746</v>
      </c>
      <c r="C14" s="3">
        <v>830</v>
      </c>
      <c r="D14" s="3">
        <f t="shared" si="0"/>
        <v>10576</v>
      </c>
      <c r="E14" s="3">
        <v>8170</v>
      </c>
      <c r="F14" s="3">
        <v>931</v>
      </c>
      <c r="G14" s="3">
        <f t="shared" si="1"/>
        <v>9101</v>
      </c>
      <c r="H14" s="4">
        <f t="shared" si="2"/>
        <v>-16.170736712497437</v>
      </c>
      <c r="I14" s="4">
        <f t="shared" si="3"/>
        <v>12.168674698795181</v>
      </c>
      <c r="J14" s="5">
        <f t="shared" si="4"/>
        <v>-13.946671709531014</v>
      </c>
    </row>
    <row r="15" spans="1:11" x14ac:dyDescent="0.25">
      <c r="A15" s="6" t="s">
        <v>13</v>
      </c>
      <c r="B15" s="7">
        <v>4268</v>
      </c>
      <c r="C15" s="7">
        <v>105</v>
      </c>
      <c r="D15" s="7">
        <f t="shared" si="0"/>
        <v>4373</v>
      </c>
      <c r="E15" s="7">
        <v>3038</v>
      </c>
      <c r="F15" s="7">
        <v>84</v>
      </c>
      <c r="G15" s="7">
        <f t="shared" si="1"/>
        <v>3122</v>
      </c>
      <c r="H15" s="8">
        <f t="shared" si="2"/>
        <v>-28.819119025304591</v>
      </c>
      <c r="I15" s="8">
        <f t="shared" si="3"/>
        <v>-20</v>
      </c>
      <c r="J15" s="9">
        <f t="shared" si="4"/>
        <v>-28.607363366110221</v>
      </c>
    </row>
    <row r="16" spans="1:11" x14ac:dyDescent="0.25">
      <c r="A16" s="10" t="s">
        <v>14</v>
      </c>
      <c r="B16" s="3">
        <v>7919</v>
      </c>
      <c r="C16" s="3">
        <v>736</v>
      </c>
      <c r="D16" s="3">
        <f t="shared" si="0"/>
        <v>8655</v>
      </c>
      <c r="E16" s="3">
        <v>7185</v>
      </c>
      <c r="F16" s="3">
        <v>831</v>
      </c>
      <c r="G16" s="3">
        <f t="shared" si="1"/>
        <v>8016</v>
      </c>
      <c r="H16" s="4">
        <f t="shared" si="2"/>
        <v>-9.2688470766510918</v>
      </c>
      <c r="I16" s="4">
        <f t="shared" si="3"/>
        <v>12.907608695652172</v>
      </c>
      <c r="J16" s="5">
        <f t="shared" si="4"/>
        <v>-7.3830155979202772</v>
      </c>
    </row>
    <row r="17" spans="1:10" x14ac:dyDescent="0.25">
      <c r="A17" s="6" t="s">
        <v>15</v>
      </c>
      <c r="B17" s="7">
        <v>875</v>
      </c>
      <c r="C17" s="7">
        <v>27</v>
      </c>
      <c r="D17" s="7">
        <f t="shared" si="0"/>
        <v>902</v>
      </c>
      <c r="E17" s="7">
        <v>712</v>
      </c>
      <c r="F17" s="7">
        <v>6</v>
      </c>
      <c r="G17" s="7">
        <f t="shared" si="1"/>
        <v>718</v>
      </c>
      <c r="H17" s="8">
        <f t="shared" si="2"/>
        <v>-18.628571428571426</v>
      </c>
      <c r="I17" s="8">
        <f t="shared" si="3"/>
        <v>-77.777777777777786</v>
      </c>
      <c r="J17" s="9">
        <f t="shared" si="4"/>
        <v>-20.399113082039911</v>
      </c>
    </row>
    <row r="18" spans="1:10" x14ac:dyDescent="0.25">
      <c r="A18" s="10" t="s">
        <v>16</v>
      </c>
      <c r="B18" s="3">
        <v>935</v>
      </c>
      <c r="C18" s="3">
        <v>9</v>
      </c>
      <c r="D18" s="3">
        <f t="shared" si="0"/>
        <v>944</v>
      </c>
      <c r="E18" s="3">
        <v>939</v>
      </c>
      <c r="F18" s="3">
        <v>3</v>
      </c>
      <c r="G18" s="3">
        <f t="shared" si="1"/>
        <v>942</v>
      </c>
      <c r="H18" s="41">
        <f t="shared" si="2"/>
        <v>0.42780748663101603</v>
      </c>
      <c r="I18" s="4">
        <f t="shared" si="3"/>
        <v>-66.666666666666657</v>
      </c>
      <c r="J18" s="66">
        <f t="shared" si="4"/>
        <v>-0.21186440677966101</v>
      </c>
    </row>
    <row r="19" spans="1:10" x14ac:dyDescent="0.25">
      <c r="A19" s="6" t="s">
        <v>17</v>
      </c>
      <c r="B19" s="7">
        <v>573</v>
      </c>
      <c r="C19" s="7">
        <v>61</v>
      </c>
      <c r="D19" s="7">
        <f t="shared" si="0"/>
        <v>634</v>
      </c>
      <c r="E19" s="7">
        <v>568</v>
      </c>
      <c r="F19" s="7">
        <v>38</v>
      </c>
      <c r="G19" s="7">
        <f t="shared" si="1"/>
        <v>606</v>
      </c>
      <c r="H19" s="8">
        <f t="shared" si="2"/>
        <v>-0.87260034904013961</v>
      </c>
      <c r="I19" s="8">
        <f t="shared" si="3"/>
        <v>-37.704918032786885</v>
      </c>
      <c r="J19" s="9">
        <f t="shared" si="4"/>
        <v>-4.4164037854889591</v>
      </c>
    </row>
    <row r="20" spans="1:10" x14ac:dyDescent="0.25">
      <c r="A20" s="10" t="s">
        <v>56</v>
      </c>
      <c r="B20" s="3">
        <v>7728</v>
      </c>
      <c r="C20" s="3">
        <v>0</v>
      </c>
      <c r="D20" s="3">
        <f t="shared" si="0"/>
        <v>7728</v>
      </c>
      <c r="E20" s="3">
        <v>7568</v>
      </c>
      <c r="F20" s="3">
        <v>0</v>
      </c>
      <c r="G20" s="3">
        <f t="shared" si="1"/>
        <v>7568</v>
      </c>
      <c r="H20" s="4">
        <f t="shared" si="2"/>
        <v>-2.0703933747412009</v>
      </c>
      <c r="I20" s="4">
        <f t="shared" si="3"/>
        <v>0</v>
      </c>
      <c r="J20" s="5">
        <f t="shared" si="4"/>
        <v>-2.0703933747412009</v>
      </c>
    </row>
    <row r="21" spans="1:10" x14ac:dyDescent="0.25">
      <c r="A21" s="6" t="s">
        <v>18</v>
      </c>
      <c r="B21" s="7">
        <v>8132</v>
      </c>
      <c r="C21" s="7">
        <v>67</v>
      </c>
      <c r="D21" s="7">
        <f t="shared" si="0"/>
        <v>8199</v>
      </c>
      <c r="E21" s="7">
        <v>7884</v>
      </c>
      <c r="F21" s="7">
        <v>40</v>
      </c>
      <c r="G21" s="7">
        <f t="shared" si="1"/>
        <v>7924</v>
      </c>
      <c r="H21" s="8">
        <f t="shared" si="2"/>
        <v>-3.0496802754549925</v>
      </c>
      <c r="I21" s="8">
        <f t="shared" si="3"/>
        <v>-40.298507462686565</v>
      </c>
      <c r="J21" s="9">
        <f t="shared" si="4"/>
        <v>-3.3540675692157582</v>
      </c>
    </row>
    <row r="22" spans="1:10" x14ac:dyDescent="0.25">
      <c r="A22" s="10" t="s">
        <v>19</v>
      </c>
      <c r="B22" s="3">
        <v>49</v>
      </c>
      <c r="C22" s="3">
        <v>2</v>
      </c>
      <c r="D22" s="3">
        <f t="shared" si="0"/>
        <v>51</v>
      </c>
      <c r="E22" s="3">
        <v>44</v>
      </c>
      <c r="F22" s="3">
        <v>0</v>
      </c>
      <c r="G22" s="3">
        <f t="shared" si="1"/>
        <v>44</v>
      </c>
      <c r="H22" s="4">
        <f t="shared" si="2"/>
        <v>-10.204081632653061</v>
      </c>
      <c r="I22" s="4">
        <f t="shared" si="3"/>
        <v>-100</v>
      </c>
      <c r="J22" s="5">
        <f t="shared" si="4"/>
        <v>-13.725490196078432</v>
      </c>
    </row>
    <row r="23" spans="1:10" x14ac:dyDescent="0.25">
      <c r="A23" s="6" t="s">
        <v>20</v>
      </c>
      <c r="B23" s="7">
        <v>1924</v>
      </c>
      <c r="C23" s="7">
        <v>23</v>
      </c>
      <c r="D23" s="7">
        <f t="shared" si="0"/>
        <v>1947</v>
      </c>
      <c r="E23" s="7">
        <v>1604</v>
      </c>
      <c r="F23" s="7">
        <v>6</v>
      </c>
      <c r="G23" s="7">
        <f t="shared" si="1"/>
        <v>1610</v>
      </c>
      <c r="H23" s="8">
        <f t="shared" si="2"/>
        <v>-16.632016632016633</v>
      </c>
      <c r="I23" s="8">
        <f t="shared" si="3"/>
        <v>-73.91304347826086</v>
      </c>
      <c r="J23" s="9">
        <f t="shared" si="4"/>
        <v>-17.308680020544429</v>
      </c>
    </row>
    <row r="24" spans="1:10" x14ac:dyDescent="0.25">
      <c r="A24" s="10" t="s">
        <v>21</v>
      </c>
      <c r="B24" s="3">
        <v>657</v>
      </c>
      <c r="C24" s="3">
        <v>13</v>
      </c>
      <c r="D24" s="3">
        <f t="shared" si="0"/>
        <v>670</v>
      </c>
      <c r="E24" s="3">
        <v>610</v>
      </c>
      <c r="F24" s="3">
        <v>8</v>
      </c>
      <c r="G24" s="3">
        <f t="shared" si="1"/>
        <v>618</v>
      </c>
      <c r="H24" s="4">
        <f t="shared" si="2"/>
        <v>-7.1537290715372901</v>
      </c>
      <c r="I24" s="4">
        <f t="shared" si="3"/>
        <v>-38.461538461538467</v>
      </c>
      <c r="J24" s="5">
        <f t="shared" si="4"/>
        <v>-7.7611940298507456</v>
      </c>
    </row>
    <row r="25" spans="1:10" x14ac:dyDescent="0.25">
      <c r="A25" s="6" t="s">
        <v>22</v>
      </c>
      <c r="B25" s="7">
        <v>1777</v>
      </c>
      <c r="C25" s="7">
        <v>134</v>
      </c>
      <c r="D25" s="7">
        <f t="shared" si="0"/>
        <v>1911</v>
      </c>
      <c r="E25" s="7">
        <v>1740</v>
      </c>
      <c r="F25" s="7">
        <v>92</v>
      </c>
      <c r="G25" s="7">
        <f t="shared" si="1"/>
        <v>1832</v>
      </c>
      <c r="H25" s="8">
        <f t="shared" si="2"/>
        <v>-2.0821609454136185</v>
      </c>
      <c r="I25" s="8">
        <f t="shared" si="3"/>
        <v>-31.343283582089555</v>
      </c>
      <c r="J25" s="9">
        <f t="shared" si="4"/>
        <v>-4.1339612768184191</v>
      </c>
    </row>
    <row r="26" spans="1:10" x14ac:dyDescent="0.25">
      <c r="A26" s="10" t="s">
        <v>23</v>
      </c>
      <c r="B26" s="3">
        <v>2327</v>
      </c>
      <c r="C26" s="3">
        <v>23</v>
      </c>
      <c r="D26" s="3">
        <f t="shared" si="0"/>
        <v>2350</v>
      </c>
      <c r="E26" s="3">
        <v>1727</v>
      </c>
      <c r="F26" s="3">
        <v>19</v>
      </c>
      <c r="G26" s="3">
        <f t="shared" si="1"/>
        <v>1746</v>
      </c>
      <c r="H26" s="4">
        <f t="shared" si="2"/>
        <v>-25.784271594327464</v>
      </c>
      <c r="I26" s="4">
        <f t="shared" si="3"/>
        <v>-17.391304347826086</v>
      </c>
      <c r="J26" s="5">
        <f t="shared" si="4"/>
        <v>-25.702127659574469</v>
      </c>
    </row>
    <row r="27" spans="1:10" x14ac:dyDescent="0.25">
      <c r="A27" s="6" t="s">
        <v>24</v>
      </c>
      <c r="B27" s="7">
        <v>50</v>
      </c>
      <c r="C27" s="7">
        <v>0</v>
      </c>
      <c r="D27" s="7">
        <f t="shared" si="0"/>
        <v>50</v>
      </c>
      <c r="E27" s="7">
        <v>8</v>
      </c>
      <c r="F27" s="7">
        <v>0</v>
      </c>
      <c r="G27" s="7">
        <f t="shared" si="1"/>
        <v>8</v>
      </c>
      <c r="H27" s="8">
        <f t="shared" si="2"/>
        <v>-84</v>
      </c>
      <c r="I27" s="8">
        <f t="shared" si="3"/>
        <v>0</v>
      </c>
      <c r="J27" s="9">
        <f t="shared" si="4"/>
        <v>-84</v>
      </c>
    </row>
    <row r="28" spans="1:10" x14ac:dyDescent="0.25">
      <c r="A28" s="10" t="s">
        <v>25</v>
      </c>
      <c r="B28" s="3">
        <v>2212</v>
      </c>
      <c r="C28" s="3">
        <v>294</v>
      </c>
      <c r="D28" s="3">
        <f t="shared" si="0"/>
        <v>2506</v>
      </c>
      <c r="E28" s="3">
        <v>2024</v>
      </c>
      <c r="F28" s="3">
        <v>296</v>
      </c>
      <c r="G28" s="3">
        <f t="shared" si="1"/>
        <v>2320</v>
      </c>
      <c r="H28" s="4">
        <f t="shared" si="2"/>
        <v>-8.4990958408679926</v>
      </c>
      <c r="I28" s="4">
        <f t="shared" si="3"/>
        <v>0.68027210884353739</v>
      </c>
      <c r="J28" s="5">
        <f t="shared" si="4"/>
        <v>-7.4221867517956897</v>
      </c>
    </row>
    <row r="29" spans="1:10" x14ac:dyDescent="0.25">
      <c r="A29" s="6" t="s">
        <v>26</v>
      </c>
      <c r="B29" s="7">
        <v>5538</v>
      </c>
      <c r="C29" s="7">
        <v>172</v>
      </c>
      <c r="D29" s="7">
        <f t="shared" si="0"/>
        <v>5710</v>
      </c>
      <c r="E29" s="7">
        <v>4411</v>
      </c>
      <c r="F29" s="7">
        <v>155</v>
      </c>
      <c r="G29" s="7">
        <f t="shared" si="1"/>
        <v>4566</v>
      </c>
      <c r="H29" s="8">
        <f t="shared" si="2"/>
        <v>-20.350306970025279</v>
      </c>
      <c r="I29" s="8">
        <f t="shared" si="3"/>
        <v>-9.8837209302325579</v>
      </c>
      <c r="J29" s="9">
        <f t="shared" si="4"/>
        <v>-20.035026269702279</v>
      </c>
    </row>
    <row r="30" spans="1:10" x14ac:dyDescent="0.25">
      <c r="A30" s="10" t="s">
        <v>27</v>
      </c>
      <c r="B30" s="3">
        <v>2816</v>
      </c>
      <c r="C30" s="3">
        <v>89</v>
      </c>
      <c r="D30" s="3">
        <f t="shared" si="0"/>
        <v>2905</v>
      </c>
      <c r="E30" s="3">
        <v>2400</v>
      </c>
      <c r="F30" s="3">
        <v>54</v>
      </c>
      <c r="G30" s="3">
        <f t="shared" si="1"/>
        <v>2454</v>
      </c>
      <c r="H30" s="4">
        <f t="shared" si="2"/>
        <v>-14.772727272727273</v>
      </c>
      <c r="I30" s="4">
        <f t="shared" si="3"/>
        <v>-39.325842696629216</v>
      </c>
      <c r="J30" s="5">
        <f t="shared" si="4"/>
        <v>-15.524956970740103</v>
      </c>
    </row>
    <row r="31" spans="1:10" x14ac:dyDescent="0.25">
      <c r="A31" s="6" t="s">
        <v>28</v>
      </c>
      <c r="B31" s="7">
        <v>1452</v>
      </c>
      <c r="C31" s="7">
        <v>2</v>
      </c>
      <c r="D31" s="7">
        <f t="shared" si="0"/>
        <v>1454</v>
      </c>
      <c r="E31" s="7">
        <v>1233</v>
      </c>
      <c r="F31" s="7">
        <v>3</v>
      </c>
      <c r="G31" s="7">
        <f t="shared" si="1"/>
        <v>1236</v>
      </c>
      <c r="H31" s="8">
        <f t="shared" si="2"/>
        <v>-15.082644628099173</v>
      </c>
      <c r="I31" s="8">
        <f t="shared" si="3"/>
        <v>50</v>
      </c>
      <c r="J31" s="9">
        <f t="shared" si="4"/>
        <v>-14.99312242090784</v>
      </c>
    </row>
    <row r="32" spans="1:10" x14ac:dyDescent="0.25">
      <c r="A32" s="10" t="s">
        <v>57</v>
      </c>
      <c r="B32" s="3">
        <v>1930</v>
      </c>
      <c r="C32" s="3">
        <v>250</v>
      </c>
      <c r="D32" s="3">
        <f t="shared" si="0"/>
        <v>2180</v>
      </c>
      <c r="E32" s="3">
        <v>2560</v>
      </c>
      <c r="F32" s="3">
        <v>194</v>
      </c>
      <c r="G32" s="3">
        <f t="shared" si="1"/>
        <v>2754</v>
      </c>
      <c r="H32" s="4">
        <f t="shared" si="2"/>
        <v>32.642487046632127</v>
      </c>
      <c r="I32" s="4">
        <f t="shared" si="3"/>
        <v>-22.400000000000002</v>
      </c>
      <c r="J32" s="5">
        <f t="shared" si="4"/>
        <v>26.330275229357795</v>
      </c>
    </row>
    <row r="33" spans="1:10" x14ac:dyDescent="0.25">
      <c r="A33" s="6" t="s">
        <v>69</v>
      </c>
      <c r="B33" s="7">
        <v>520</v>
      </c>
      <c r="C33" s="7">
        <v>0</v>
      </c>
      <c r="D33" s="7">
        <f t="shared" si="0"/>
        <v>520</v>
      </c>
      <c r="E33" s="7">
        <v>426</v>
      </c>
      <c r="F33" s="7">
        <v>0</v>
      </c>
      <c r="G33" s="7">
        <f t="shared" si="1"/>
        <v>426</v>
      </c>
      <c r="H33" s="8">
        <f t="shared" si="2"/>
        <v>-18.076923076923077</v>
      </c>
      <c r="I33" s="8">
        <f t="shared" si="3"/>
        <v>0</v>
      </c>
      <c r="J33" s="9">
        <f t="shared" si="4"/>
        <v>-18.076923076923077</v>
      </c>
    </row>
    <row r="34" spans="1:10" x14ac:dyDescent="0.25">
      <c r="A34" s="10" t="s">
        <v>29</v>
      </c>
      <c r="B34" s="3">
        <v>3365</v>
      </c>
      <c r="C34" s="3">
        <v>786</v>
      </c>
      <c r="D34" s="3">
        <f t="shared" si="0"/>
        <v>4151</v>
      </c>
      <c r="E34" s="3">
        <v>2991</v>
      </c>
      <c r="F34" s="3">
        <v>768</v>
      </c>
      <c r="G34" s="3">
        <f t="shared" si="1"/>
        <v>3759</v>
      </c>
      <c r="H34" s="4">
        <f t="shared" si="2"/>
        <v>-11.114413075780089</v>
      </c>
      <c r="I34" s="4">
        <f t="shared" si="3"/>
        <v>-2.2900763358778624</v>
      </c>
      <c r="J34" s="5">
        <f t="shared" si="4"/>
        <v>-9.4435075885328832</v>
      </c>
    </row>
    <row r="35" spans="1:10" x14ac:dyDescent="0.25">
      <c r="A35" s="6" t="s">
        <v>68</v>
      </c>
      <c r="B35" s="7">
        <v>850</v>
      </c>
      <c r="C35" s="7">
        <v>0</v>
      </c>
      <c r="D35" s="7">
        <f t="shared" si="0"/>
        <v>850</v>
      </c>
      <c r="E35" s="7">
        <v>837</v>
      </c>
      <c r="F35" s="7">
        <v>5</v>
      </c>
      <c r="G35" s="7">
        <f t="shared" si="1"/>
        <v>842</v>
      </c>
      <c r="H35" s="8">
        <f t="shared" si="2"/>
        <v>-1.5294117647058825</v>
      </c>
      <c r="I35" s="8">
        <f t="shared" si="3"/>
        <v>0</v>
      </c>
      <c r="J35" s="9">
        <f t="shared" si="4"/>
        <v>-0.94117647058823517</v>
      </c>
    </row>
    <row r="36" spans="1:10" x14ac:dyDescent="0.25">
      <c r="A36" s="10" t="s">
        <v>30</v>
      </c>
      <c r="B36" s="3">
        <v>7571</v>
      </c>
      <c r="C36" s="3">
        <v>248</v>
      </c>
      <c r="D36" s="3">
        <f t="shared" si="0"/>
        <v>7819</v>
      </c>
      <c r="E36" s="3">
        <v>6817</v>
      </c>
      <c r="F36" s="3">
        <v>217</v>
      </c>
      <c r="G36" s="3">
        <f t="shared" si="1"/>
        <v>7034</v>
      </c>
      <c r="H36" s="4">
        <f t="shared" si="2"/>
        <v>-9.959054286091666</v>
      </c>
      <c r="I36" s="4">
        <f t="shared" si="3"/>
        <v>-12.5</v>
      </c>
      <c r="J36" s="5">
        <f t="shared" si="4"/>
        <v>-10.039647013684615</v>
      </c>
    </row>
    <row r="37" spans="1:10" x14ac:dyDescent="0.25">
      <c r="A37" s="6" t="s">
        <v>31</v>
      </c>
      <c r="B37" s="7">
        <v>1078</v>
      </c>
      <c r="C37" s="7">
        <v>16</v>
      </c>
      <c r="D37" s="7">
        <f t="shared" si="0"/>
        <v>1094</v>
      </c>
      <c r="E37" s="7">
        <v>864</v>
      </c>
      <c r="F37" s="7">
        <v>2</v>
      </c>
      <c r="G37" s="7">
        <f t="shared" si="1"/>
        <v>866</v>
      </c>
      <c r="H37" s="8">
        <f t="shared" si="2"/>
        <v>-19.851576994434136</v>
      </c>
      <c r="I37" s="8">
        <f t="shared" si="3"/>
        <v>-87.5</v>
      </c>
      <c r="J37" s="9">
        <f t="shared" si="4"/>
        <v>-20.840950639853748</v>
      </c>
    </row>
    <row r="38" spans="1:10" x14ac:dyDescent="0.25">
      <c r="A38" s="10" t="s">
        <v>32</v>
      </c>
      <c r="B38" s="3">
        <v>1831</v>
      </c>
      <c r="C38" s="3">
        <v>6</v>
      </c>
      <c r="D38" s="3">
        <f t="shared" si="0"/>
        <v>1837</v>
      </c>
      <c r="E38" s="3">
        <v>1655</v>
      </c>
      <c r="F38" s="3">
        <v>0</v>
      </c>
      <c r="G38" s="3">
        <f t="shared" si="1"/>
        <v>1655</v>
      </c>
      <c r="H38" s="4">
        <f t="shared" si="2"/>
        <v>-9.612233752048061</v>
      </c>
      <c r="I38" s="4">
        <f t="shared" si="3"/>
        <v>-100</v>
      </c>
      <c r="J38" s="5">
        <f t="shared" si="4"/>
        <v>-9.9074578116494276</v>
      </c>
    </row>
    <row r="39" spans="1:10" x14ac:dyDescent="0.25">
      <c r="A39" s="6" t="s">
        <v>33</v>
      </c>
      <c r="B39" s="7">
        <v>329</v>
      </c>
      <c r="C39" s="7">
        <v>17</v>
      </c>
      <c r="D39" s="7">
        <f t="shared" si="0"/>
        <v>346</v>
      </c>
      <c r="E39" s="7">
        <v>232</v>
      </c>
      <c r="F39" s="7">
        <v>10</v>
      </c>
      <c r="G39" s="7">
        <f t="shared" si="1"/>
        <v>242</v>
      </c>
      <c r="H39" s="8">
        <f t="shared" si="2"/>
        <v>-29.483282674772038</v>
      </c>
      <c r="I39" s="8">
        <f t="shared" si="3"/>
        <v>-41.17647058823529</v>
      </c>
      <c r="J39" s="9">
        <f t="shared" si="4"/>
        <v>-30.057803468208093</v>
      </c>
    </row>
    <row r="40" spans="1:10" x14ac:dyDescent="0.25">
      <c r="A40" s="10" t="s">
        <v>34</v>
      </c>
      <c r="B40" s="3">
        <v>4994</v>
      </c>
      <c r="C40" s="3">
        <v>704</v>
      </c>
      <c r="D40" s="3">
        <f t="shared" si="0"/>
        <v>5698</v>
      </c>
      <c r="E40" s="3">
        <v>5093</v>
      </c>
      <c r="F40" s="3">
        <v>718</v>
      </c>
      <c r="G40" s="3">
        <f t="shared" si="1"/>
        <v>5811</v>
      </c>
      <c r="H40" s="4">
        <f t="shared" si="2"/>
        <v>1.9823788546255507</v>
      </c>
      <c r="I40" s="4">
        <f t="shared" si="3"/>
        <v>1.9886363636363635</v>
      </c>
      <c r="J40" s="5">
        <f t="shared" si="4"/>
        <v>1.983151983151983</v>
      </c>
    </row>
    <row r="41" spans="1:10" x14ac:dyDescent="0.25">
      <c r="A41" s="6" t="s">
        <v>35</v>
      </c>
      <c r="B41" s="7">
        <v>630</v>
      </c>
      <c r="C41" s="7">
        <v>46</v>
      </c>
      <c r="D41" s="7">
        <f t="shared" si="0"/>
        <v>676</v>
      </c>
      <c r="E41" s="7">
        <v>411</v>
      </c>
      <c r="F41" s="7">
        <v>27</v>
      </c>
      <c r="G41" s="7">
        <f t="shared" si="1"/>
        <v>438</v>
      </c>
      <c r="H41" s="8">
        <f t="shared" si="2"/>
        <v>-34.761904761904759</v>
      </c>
      <c r="I41" s="8">
        <f t="shared" si="3"/>
        <v>-41.304347826086953</v>
      </c>
      <c r="J41" s="9">
        <f t="shared" si="4"/>
        <v>-35.207100591715978</v>
      </c>
    </row>
    <row r="42" spans="1:10" x14ac:dyDescent="0.25">
      <c r="A42" s="10" t="s">
        <v>36</v>
      </c>
      <c r="B42" s="3">
        <v>3364</v>
      </c>
      <c r="C42" s="3">
        <v>330</v>
      </c>
      <c r="D42" s="3">
        <f t="shared" si="0"/>
        <v>3694</v>
      </c>
      <c r="E42" s="3">
        <v>2663</v>
      </c>
      <c r="F42" s="3">
        <v>269</v>
      </c>
      <c r="G42" s="3">
        <f t="shared" si="1"/>
        <v>2932</v>
      </c>
      <c r="H42" s="4">
        <f t="shared" si="2"/>
        <v>-20.838287752675384</v>
      </c>
      <c r="I42" s="4">
        <f t="shared" si="3"/>
        <v>-18.484848484848484</v>
      </c>
      <c r="J42" s="5">
        <f t="shared" si="4"/>
        <v>-20.628045479155389</v>
      </c>
    </row>
    <row r="43" spans="1:10" x14ac:dyDescent="0.25">
      <c r="A43" s="6" t="s">
        <v>37</v>
      </c>
      <c r="B43" s="7">
        <v>2827</v>
      </c>
      <c r="C43" s="7">
        <v>41</v>
      </c>
      <c r="D43" s="7">
        <f t="shared" si="0"/>
        <v>2868</v>
      </c>
      <c r="E43" s="7">
        <v>2214</v>
      </c>
      <c r="F43" s="7">
        <v>22</v>
      </c>
      <c r="G43" s="7">
        <f t="shared" si="1"/>
        <v>2236</v>
      </c>
      <c r="H43" s="8">
        <f t="shared" si="2"/>
        <v>-21.68376370711001</v>
      </c>
      <c r="I43" s="8">
        <f t="shared" si="3"/>
        <v>-46.341463414634148</v>
      </c>
      <c r="J43" s="9">
        <f t="shared" si="4"/>
        <v>-22.036262203626219</v>
      </c>
    </row>
    <row r="44" spans="1:10" x14ac:dyDescent="0.25">
      <c r="A44" s="10" t="s">
        <v>38</v>
      </c>
      <c r="B44" s="3">
        <v>2039</v>
      </c>
      <c r="C44" s="3">
        <v>45</v>
      </c>
      <c r="D44" s="3">
        <f t="shared" si="0"/>
        <v>2084</v>
      </c>
      <c r="E44" s="3">
        <v>1624</v>
      </c>
      <c r="F44" s="3">
        <v>12</v>
      </c>
      <c r="G44" s="3">
        <f t="shared" si="1"/>
        <v>1636</v>
      </c>
      <c r="H44" s="4">
        <f t="shared" si="2"/>
        <v>-20.353114271701813</v>
      </c>
      <c r="I44" s="4">
        <f t="shared" si="3"/>
        <v>-73.333333333333329</v>
      </c>
      <c r="J44" s="5">
        <f t="shared" si="4"/>
        <v>-21.497120921305182</v>
      </c>
    </row>
    <row r="45" spans="1:10" x14ac:dyDescent="0.25">
      <c r="A45" s="6" t="s">
        <v>71</v>
      </c>
      <c r="B45" s="7">
        <v>1367</v>
      </c>
      <c r="C45" s="7">
        <v>9</v>
      </c>
      <c r="D45" s="7">
        <f t="shared" si="0"/>
        <v>1376</v>
      </c>
      <c r="E45" s="7">
        <v>1026</v>
      </c>
      <c r="F45" s="7">
        <v>2</v>
      </c>
      <c r="G45" s="7">
        <f t="shared" si="1"/>
        <v>1028</v>
      </c>
      <c r="H45" s="8">
        <f t="shared" si="2"/>
        <v>-24.945135332845648</v>
      </c>
      <c r="I45" s="8">
        <f t="shared" si="3"/>
        <v>-77.777777777777786</v>
      </c>
      <c r="J45" s="9">
        <f t="shared" si="4"/>
        <v>-25.290697674418606</v>
      </c>
    </row>
    <row r="46" spans="1:10" x14ac:dyDescent="0.25">
      <c r="A46" s="10" t="s">
        <v>39</v>
      </c>
      <c r="B46" s="3">
        <v>2523</v>
      </c>
      <c r="C46" s="3">
        <v>31</v>
      </c>
      <c r="D46" s="3">
        <f t="shared" si="0"/>
        <v>2554</v>
      </c>
      <c r="E46" s="3">
        <v>4115</v>
      </c>
      <c r="F46" s="3">
        <v>46</v>
      </c>
      <c r="G46" s="3">
        <f t="shared" si="1"/>
        <v>4161</v>
      </c>
      <c r="H46" s="4">
        <f t="shared" si="2"/>
        <v>63.099484740388419</v>
      </c>
      <c r="I46" s="4">
        <f t="shared" si="3"/>
        <v>48.387096774193552</v>
      </c>
      <c r="J46" s="5">
        <f t="shared" si="4"/>
        <v>62.920908379013305</v>
      </c>
    </row>
    <row r="47" spans="1:10" x14ac:dyDescent="0.25">
      <c r="A47" s="6" t="s">
        <v>40</v>
      </c>
      <c r="B47" s="7">
        <v>2934</v>
      </c>
      <c r="C47" s="7">
        <v>44</v>
      </c>
      <c r="D47" s="7">
        <f t="shared" si="0"/>
        <v>2978</v>
      </c>
      <c r="E47" s="7">
        <v>2924</v>
      </c>
      <c r="F47" s="7">
        <v>31</v>
      </c>
      <c r="G47" s="7">
        <f t="shared" si="1"/>
        <v>2955</v>
      </c>
      <c r="H47" s="39">
        <f t="shared" si="2"/>
        <v>-0.34083162917518744</v>
      </c>
      <c r="I47" s="8">
        <f t="shared" si="3"/>
        <v>-29.545454545454547</v>
      </c>
      <c r="J47" s="9">
        <f t="shared" si="4"/>
        <v>-0.77233042310275346</v>
      </c>
    </row>
    <row r="48" spans="1:10" x14ac:dyDescent="0.25">
      <c r="A48" s="10" t="s">
        <v>41</v>
      </c>
      <c r="B48" s="3">
        <v>5452</v>
      </c>
      <c r="C48" s="3">
        <v>316</v>
      </c>
      <c r="D48" s="3">
        <f t="shared" si="0"/>
        <v>5768</v>
      </c>
      <c r="E48" s="3">
        <v>4830</v>
      </c>
      <c r="F48" s="3">
        <v>254</v>
      </c>
      <c r="G48" s="3">
        <f t="shared" si="1"/>
        <v>5084</v>
      </c>
      <c r="H48" s="4">
        <f t="shared" si="2"/>
        <v>-11.408657373440938</v>
      </c>
      <c r="I48" s="4">
        <f t="shared" si="3"/>
        <v>-19.62025316455696</v>
      </c>
      <c r="J48" s="5">
        <f t="shared" si="4"/>
        <v>-11.858529819694869</v>
      </c>
    </row>
    <row r="49" spans="1:11" x14ac:dyDescent="0.25">
      <c r="A49" s="6" t="s">
        <v>42</v>
      </c>
      <c r="B49" s="7">
        <v>46</v>
      </c>
      <c r="C49" s="7">
        <v>0</v>
      </c>
      <c r="D49" s="7">
        <f t="shared" si="0"/>
        <v>46</v>
      </c>
      <c r="E49" s="7">
        <v>148</v>
      </c>
      <c r="F49" s="7">
        <v>0</v>
      </c>
      <c r="G49" s="7">
        <f t="shared" si="1"/>
        <v>148</v>
      </c>
      <c r="H49" s="8">
        <f t="shared" si="2"/>
        <v>221.73913043478262</v>
      </c>
      <c r="I49" s="8">
        <f t="shared" si="3"/>
        <v>0</v>
      </c>
      <c r="J49" s="9">
        <f t="shared" si="4"/>
        <v>221.73913043478262</v>
      </c>
    </row>
    <row r="50" spans="1:11" x14ac:dyDescent="0.25">
      <c r="A50" s="10" t="s">
        <v>43</v>
      </c>
      <c r="B50" s="3">
        <v>655</v>
      </c>
      <c r="C50" s="3">
        <v>117</v>
      </c>
      <c r="D50" s="3">
        <f t="shared" si="0"/>
        <v>772</v>
      </c>
      <c r="E50" s="3">
        <v>610</v>
      </c>
      <c r="F50" s="3">
        <v>24</v>
      </c>
      <c r="G50" s="3">
        <f t="shared" si="1"/>
        <v>634</v>
      </c>
      <c r="H50" s="4">
        <f t="shared" si="2"/>
        <v>-6.8702290076335881</v>
      </c>
      <c r="I50" s="4">
        <f t="shared" si="3"/>
        <v>-79.487179487179489</v>
      </c>
      <c r="J50" s="5">
        <f t="shared" si="4"/>
        <v>-17.875647668393782</v>
      </c>
    </row>
    <row r="51" spans="1:11" x14ac:dyDescent="0.25">
      <c r="A51" s="6" t="s">
        <v>44</v>
      </c>
      <c r="B51" s="7">
        <v>1595</v>
      </c>
      <c r="C51" s="7">
        <v>47</v>
      </c>
      <c r="D51" s="7">
        <f t="shared" si="0"/>
        <v>1642</v>
      </c>
      <c r="E51" s="7">
        <v>1629</v>
      </c>
      <c r="F51" s="7">
        <v>13</v>
      </c>
      <c r="G51" s="7">
        <f t="shared" si="1"/>
        <v>1642</v>
      </c>
      <c r="H51" s="8">
        <f t="shared" si="2"/>
        <v>2.1316614420062696</v>
      </c>
      <c r="I51" s="8">
        <f>+IFERROR(((F51-C51)/C51)*100,0)</f>
        <v>-72.340425531914903</v>
      </c>
      <c r="J51" s="42">
        <f t="shared" si="4"/>
        <v>0</v>
      </c>
    </row>
    <row r="52" spans="1:11" x14ac:dyDescent="0.25">
      <c r="A52" s="10" t="s">
        <v>45</v>
      </c>
      <c r="B52" s="3">
        <v>2798</v>
      </c>
      <c r="C52" s="3">
        <v>112</v>
      </c>
      <c r="D52" s="3">
        <f t="shared" si="0"/>
        <v>2910</v>
      </c>
      <c r="E52" s="3">
        <v>2047</v>
      </c>
      <c r="F52" s="3">
        <v>55</v>
      </c>
      <c r="G52" s="3">
        <f t="shared" si="1"/>
        <v>2102</v>
      </c>
      <c r="H52" s="4">
        <f t="shared" si="2"/>
        <v>-26.840600428877771</v>
      </c>
      <c r="I52" s="4">
        <f t="shared" si="3"/>
        <v>-50.892857142857139</v>
      </c>
      <c r="J52" s="5">
        <f t="shared" si="4"/>
        <v>-27.766323024054984</v>
      </c>
    </row>
    <row r="53" spans="1:11" x14ac:dyDescent="0.25">
      <c r="A53" s="6" t="s">
        <v>46</v>
      </c>
      <c r="B53" s="7">
        <v>1246</v>
      </c>
      <c r="C53" s="7">
        <v>8</v>
      </c>
      <c r="D53" s="7">
        <f t="shared" si="0"/>
        <v>1254</v>
      </c>
      <c r="E53" s="7">
        <v>1208</v>
      </c>
      <c r="F53" s="7">
        <v>0</v>
      </c>
      <c r="G53" s="7">
        <f t="shared" si="1"/>
        <v>1208</v>
      </c>
      <c r="H53" s="8">
        <f t="shared" si="2"/>
        <v>-3.0497592295345104</v>
      </c>
      <c r="I53" s="8">
        <f t="shared" si="3"/>
        <v>-100</v>
      </c>
      <c r="J53" s="9">
        <f t="shared" si="4"/>
        <v>-3.6682615629984054</v>
      </c>
    </row>
    <row r="54" spans="1:11" x14ac:dyDescent="0.25">
      <c r="A54" s="10" t="s">
        <v>73</v>
      </c>
      <c r="B54" s="3">
        <v>9658</v>
      </c>
      <c r="C54" s="3">
        <v>166</v>
      </c>
      <c r="D54" s="3">
        <f t="shared" si="0"/>
        <v>9824</v>
      </c>
      <c r="E54" s="3">
        <v>9392</v>
      </c>
      <c r="F54" s="3">
        <v>217</v>
      </c>
      <c r="G54" s="3">
        <f t="shared" si="1"/>
        <v>9609</v>
      </c>
      <c r="H54" s="4">
        <f t="shared" si="2"/>
        <v>-2.7541934147856701</v>
      </c>
      <c r="I54" s="4">
        <f t="shared" si="3"/>
        <v>30.722891566265059</v>
      </c>
      <c r="J54" s="5">
        <f t="shared" si="4"/>
        <v>-2.1885179153094461</v>
      </c>
    </row>
    <row r="55" spans="1:11" x14ac:dyDescent="0.25">
      <c r="A55" s="6" t="s">
        <v>47</v>
      </c>
      <c r="B55" s="7">
        <v>78</v>
      </c>
      <c r="C55" s="7">
        <v>0</v>
      </c>
      <c r="D55" s="7">
        <f t="shared" si="0"/>
        <v>78</v>
      </c>
      <c r="E55" s="7">
        <v>156</v>
      </c>
      <c r="F55" s="7">
        <v>0</v>
      </c>
      <c r="G55" s="7">
        <f t="shared" si="1"/>
        <v>156</v>
      </c>
      <c r="H55" s="8">
        <f t="shared" si="2"/>
        <v>100</v>
      </c>
      <c r="I55" s="8">
        <f t="shared" si="3"/>
        <v>0</v>
      </c>
      <c r="J55" s="9">
        <f t="shared" si="4"/>
        <v>100</v>
      </c>
    </row>
    <row r="56" spans="1:11" x14ac:dyDescent="0.25">
      <c r="A56" s="10" t="s">
        <v>48</v>
      </c>
      <c r="B56" s="3">
        <v>585</v>
      </c>
      <c r="C56" s="3">
        <v>1</v>
      </c>
      <c r="D56" s="3">
        <f t="shared" si="0"/>
        <v>586</v>
      </c>
      <c r="E56" s="3">
        <v>1622</v>
      </c>
      <c r="F56" s="3">
        <v>6</v>
      </c>
      <c r="G56" s="3">
        <f t="shared" si="1"/>
        <v>1628</v>
      </c>
      <c r="H56" s="4">
        <f t="shared" si="2"/>
        <v>177.26495726495725</v>
      </c>
      <c r="I56" s="4">
        <f t="shared" si="3"/>
        <v>500</v>
      </c>
      <c r="J56" s="5">
        <f t="shared" si="4"/>
        <v>177.81569965870307</v>
      </c>
    </row>
    <row r="57" spans="1:11" x14ac:dyDescent="0.25">
      <c r="A57" s="6" t="s">
        <v>49</v>
      </c>
      <c r="B57" s="7">
        <v>5795</v>
      </c>
      <c r="C57" s="7">
        <v>34</v>
      </c>
      <c r="D57" s="7">
        <f t="shared" si="0"/>
        <v>5829</v>
      </c>
      <c r="E57" s="7">
        <v>5589</v>
      </c>
      <c r="F57" s="7">
        <v>50</v>
      </c>
      <c r="G57" s="7">
        <f t="shared" si="1"/>
        <v>5639</v>
      </c>
      <c r="H57" s="8">
        <f t="shared" si="2"/>
        <v>-3.5547886108714408</v>
      </c>
      <c r="I57" s="8">
        <f t="shared" si="3"/>
        <v>47.058823529411761</v>
      </c>
      <c r="J57" s="9">
        <f t="shared" si="4"/>
        <v>-3.2595642477268831</v>
      </c>
    </row>
    <row r="58" spans="1:11" x14ac:dyDescent="0.25">
      <c r="A58" s="10" t="s">
        <v>58</v>
      </c>
      <c r="B58" s="3">
        <v>338</v>
      </c>
      <c r="C58" s="3">
        <v>75</v>
      </c>
      <c r="D58" s="3">
        <f t="shared" si="0"/>
        <v>413</v>
      </c>
      <c r="E58" s="3">
        <v>273</v>
      </c>
      <c r="F58" s="3">
        <v>44</v>
      </c>
      <c r="G58" s="3">
        <f t="shared" si="1"/>
        <v>317</v>
      </c>
      <c r="H58" s="4">
        <f t="shared" si="2"/>
        <v>-19.230769230769234</v>
      </c>
      <c r="I58" s="4">
        <f t="shared" si="3"/>
        <v>-41.333333333333336</v>
      </c>
      <c r="J58" s="5">
        <f t="shared" si="4"/>
        <v>-23.244552058111381</v>
      </c>
    </row>
    <row r="59" spans="1:11" x14ac:dyDescent="0.25">
      <c r="A59" s="6" t="s">
        <v>59</v>
      </c>
      <c r="B59" s="7">
        <v>57</v>
      </c>
      <c r="C59" s="7">
        <v>25</v>
      </c>
      <c r="D59" s="7">
        <f t="shared" si="0"/>
        <v>82</v>
      </c>
      <c r="E59" s="7">
        <v>128</v>
      </c>
      <c r="F59" s="7">
        <v>2</v>
      </c>
      <c r="G59" s="7">
        <f t="shared" si="1"/>
        <v>130</v>
      </c>
      <c r="H59" s="8">
        <f t="shared" si="2"/>
        <v>124.56140350877195</v>
      </c>
      <c r="I59" s="8">
        <f t="shared" si="3"/>
        <v>-92</v>
      </c>
      <c r="J59" s="9">
        <f t="shared" si="4"/>
        <v>58.536585365853654</v>
      </c>
    </row>
    <row r="60" spans="1:11" x14ac:dyDescent="0.25">
      <c r="A60" s="11" t="s">
        <v>50</v>
      </c>
      <c r="B60" s="12">
        <f>B61-SUM(B6+B10+B20+B32+B58+B59)</f>
        <v>293599</v>
      </c>
      <c r="C60" s="12">
        <f t="shared" ref="C60:D60" si="5">C61-SUM(C6+C10+C20+C32+C58+C59)</f>
        <v>187115</v>
      </c>
      <c r="D60" s="12">
        <f t="shared" si="5"/>
        <v>480714</v>
      </c>
      <c r="E60" s="12">
        <f>E61-SUM(E6+E10+E20+E32+E58+E59+E5)</f>
        <v>246600</v>
      </c>
      <c r="F60" s="12">
        <f t="shared" ref="F60:G60" si="6">F61-SUM(F6+F10+F20+F32+F58+F59+F5)</f>
        <v>148731</v>
      </c>
      <c r="G60" s="12">
        <f t="shared" si="6"/>
        <v>395331</v>
      </c>
      <c r="H60" s="13">
        <f>+IFERROR(((E60-B60)/B60)*100,0)</f>
        <v>-16.007888310246287</v>
      </c>
      <c r="I60" s="13">
        <f t="shared" si="3"/>
        <v>-20.513587900489007</v>
      </c>
      <c r="J60" s="35">
        <f t="shared" si="4"/>
        <v>-17.761704464608894</v>
      </c>
      <c r="K60" s="37"/>
    </row>
    <row r="61" spans="1:11" x14ac:dyDescent="0.25">
      <c r="A61" s="14" t="s">
        <v>51</v>
      </c>
      <c r="B61" s="15">
        <f>SUM(B4:B59)</f>
        <v>363802</v>
      </c>
      <c r="C61" s="15">
        <f t="shared" ref="C61:G61" si="7">SUM(C4:C59)</f>
        <v>221491</v>
      </c>
      <c r="D61" s="15">
        <f t="shared" si="7"/>
        <v>585293</v>
      </c>
      <c r="E61" s="15">
        <f t="shared" si="7"/>
        <v>329909</v>
      </c>
      <c r="F61" s="15">
        <f t="shared" si="7"/>
        <v>236139</v>
      </c>
      <c r="G61" s="15">
        <f t="shared" si="7"/>
        <v>566048</v>
      </c>
      <c r="H61" s="16">
        <f>+IFERROR(((E61-B61)/B61)*100,0)</f>
        <v>-9.3163314110422704</v>
      </c>
      <c r="I61" s="16">
        <f t="shared" si="3"/>
        <v>6.6133612652432827</v>
      </c>
      <c r="J61" s="17">
        <f t="shared" si="4"/>
        <v>-3.2880967310389835</v>
      </c>
    </row>
    <row r="62" spans="1:11" ht="15.75" thickBot="1" x14ac:dyDescent="0.3">
      <c r="A62" s="18" t="s">
        <v>52</v>
      </c>
      <c r="B62" s="19"/>
      <c r="C62" s="19"/>
      <c r="D62" s="19">
        <v>177074</v>
      </c>
      <c r="E62" s="19"/>
      <c r="F62" s="19"/>
      <c r="G62" s="19">
        <v>186707</v>
      </c>
      <c r="H62" s="58">
        <f>+IFERROR(((G62-D62)/D62)*100,0)</f>
        <v>5.4400984898968794</v>
      </c>
      <c r="I62" s="58"/>
      <c r="J62" s="59"/>
    </row>
    <row r="63" spans="1:11" x14ac:dyDescent="0.25">
      <c r="A63" s="14" t="s">
        <v>53</v>
      </c>
      <c r="B63" s="34"/>
      <c r="C63" s="34"/>
      <c r="D63" s="34">
        <f>+D61+D62</f>
        <v>762367</v>
      </c>
      <c r="E63" s="34"/>
      <c r="F63" s="34"/>
      <c r="G63" s="34">
        <f>+G61+G62</f>
        <v>752755</v>
      </c>
      <c r="H63" s="60">
        <f>+IFERROR(((G63-D63)/D63)*100,0)</f>
        <v>-1.2608100822832047</v>
      </c>
      <c r="I63" s="60"/>
      <c r="J63" s="61"/>
    </row>
    <row r="64" spans="1:11" x14ac:dyDescent="0.25">
      <c r="A64" s="43"/>
      <c r="B64" s="44"/>
      <c r="C64" s="44"/>
      <c r="D64" s="44"/>
      <c r="E64" s="44"/>
      <c r="F64" s="44"/>
      <c r="G64" s="44"/>
      <c r="H64" s="44"/>
      <c r="I64" s="44"/>
      <c r="J64" s="45"/>
    </row>
    <row r="65" spans="1:10" ht="15.75" thickBot="1" x14ac:dyDescent="0.3">
      <c r="A65" s="46"/>
      <c r="B65" s="47"/>
      <c r="C65" s="47"/>
      <c r="D65" s="47"/>
      <c r="E65" s="47"/>
      <c r="F65" s="47"/>
      <c r="G65" s="47"/>
      <c r="H65" s="47"/>
      <c r="I65" s="47"/>
      <c r="J65" s="48"/>
    </row>
    <row r="66" spans="1:10" ht="48.75" customHeight="1" x14ac:dyDescent="0.25">
      <c r="A66" s="49" t="s">
        <v>74</v>
      </c>
      <c r="B66" s="49"/>
      <c r="C66" s="49"/>
      <c r="D66" s="49"/>
      <c r="E66" s="49"/>
      <c r="F66" s="49"/>
      <c r="G66" s="49"/>
      <c r="H66" s="49"/>
      <c r="I66" s="49"/>
      <c r="J66" s="49"/>
    </row>
    <row r="68" spans="1:10" x14ac:dyDescent="0.25">
      <c r="H68" s="40"/>
      <c r="I68" s="40"/>
      <c r="J68" s="40"/>
    </row>
    <row r="69" spans="1:10" x14ac:dyDescent="0.25">
      <c r="H69" s="40"/>
      <c r="I69" s="40"/>
      <c r="J69" s="40"/>
    </row>
    <row r="70" spans="1:10" x14ac:dyDescent="0.25">
      <c r="H70" s="40"/>
      <c r="I70" s="40"/>
      <c r="J70" s="40"/>
    </row>
    <row r="71" spans="1:10" x14ac:dyDescent="0.25">
      <c r="H71" s="40"/>
      <c r="I71" s="40"/>
      <c r="J71" s="40"/>
    </row>
  </sheetData>
  <mergeCells count="10">
    <mergeCell ref="A64:J64"/>
    <mergeCell ref="A65:J65"/>
    <mergeCell ref="A66:J66"/>
    <mergeCell ref="A1:J1"/>
    <mergeCell ref="A2:A3"/>
    <mergeCell ref="B2:D2"/>
    <mergeCell ref="E2:G2"/>
    <mergeCell ref="H2:J2"/>
    <mergeCell ref="H62:J62"/>
    <mergeCell ref="H63:J63"/>
  </mergeCells>
  <conditionalFormatting sqref="H4:J5">
    <cfRule type="cellIs" dxfId="26" priority="8" operator="equal">
      <formula>0</formula>
    </cfRule>
  </conditionalFormatting>
  <conditionalFormatting sqref="B4:C5 E4:G5">
    <cfRule type="cellIs" dxfId="25" priority="9" operator="equal">
      <formula>0</formula>
    </cfRule>
  </conditionalFormatting>
  <conditionalFormatting sqref="B6:C7 E6:G7">
    <cfRule type="cellIs" dxfId="24" priority="7" operator="equal">
      <formula>0</formula>
    </cfRule>
  </conditionalFormatting>
  <conditionalFormatting sqref="H6:J7">
    <cfRule type="cellIs" dxfId="23" priority="6" operator="equal">
      <formula>0</formula>
    </cfRule>
  </conditionalFormatting>
  <conditionalFormatting sqref="B8:C59 E8:G59">
    <cfRule type="cellIs" dxfId="22" priority="5" operator="equal">
      <formula>0</formula>
    </cfRule>
  </conditionalFormatting>
  <conditionalFormatting sqref="H8:J59">
    <cfRule type="cellIs" dxfId="21" priority="4" operator="equal">
      <formula>0</formula>
    </cfRule>
  </conditionalFormatting>
  <conditionalFormatting sqref="D4:D5">
    <cfRule type="cellIs" dxfId="20" priority="3" operator="equal">
      <formula>0</formula>
    </cfRule>
  </conditionalFormatting>
  <conditionalFormatting sqref="D6:D7">
    <cfRule type="cellIs" dxfId="19" priority="2" operator="equal">
      <formula>0</formula>
    </cfRule>
  </conditionalFormatting>
  <conditionalFormatting sqref="D8:D59">
    <cfRule type="cellIs" dxfId="18"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portrait" verticalDpi="597" r:id="rId1"/>
  <ignoredErrors>
    <ignoredError sqref="G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6"/>
  <sheetViews>
    <sheetView zoomScale="80" zoomScaleNormal="80" workbookViewId="0">
      <selection activeCell="J41" sqref="J41"/>
    </sheetView>
  </sheetViews>
  <sheetFormatPr defaultRowHeight="15" x14ac:dyDescent="0.25"/>
  <cols>
    <col min="1" max="1" width="41.140625" bestFit="1" customWidth="1"/>
    <col min="2" max="10" width="14.28515625" customWidth="1"/>
  </cols>
  <sheetData>
    <row r="1" spans="1:10" ht="25.5" customHeight="1" x14ac:dyDescent="0.25">
      <c r="A1" s="50" t="s">
        <v>60</v>
      </c>
      <c r="B1" s="51"/>
      <c r="C1" s="51"/>
      <c r="D1" s="51"/>
      <c r="E1" s="51"/>
      <c r="F1" s="51"/>
      <c r="G1" s="51"/>
      <c r="H1" s="51"/>
      <c r="I1" s="51"/>
      <c r="J1" s="52"/>
    </row>
    <row r="2" spans="1:10" ht="35.25" customHeight="1" x14ac:dyDescent="0.25">
      <c r="A2" s="64" t="s">
        <v>1</v>
      </c>
      <c r="B2" s="55" t="s">
        <v>75</v>
      </c>
      <c r="C2" s="55"/>
      <c r="D2" s="55"/>
      <c r="E2" s="55" t="s">
        <v>76</v>
      </c>
      <c r="F2" s="55"/>
      <c r="G2" s="55"/>
      <c r="H2" s="56" t="s">
        <v>72</v>
      </c>
      <c r="I2" s="56"/>
      <c r="J2" s="57"/>
    </row>
    <row r="3" spans="1:10" x14ac:dyDescent="0.25">
      <c r="A3" s="65"/>
      <c r="B3" s="1" t="s">
        <v>2</v>
      </c>
      <c r="C3" s="1" t="s">
        <v>3</v>
      </c>
      <c r="D3" s="1" t="s">
        <v>4</v>
      </c>
      <c r="E3" s="1" t="s">
        <v>2</v>
      </c>
      <c r="F3" s="1" t="s">
        <v>3</v>
      </c>
      <c r="G3" s="1" t="s">
        <v>4</v>
      </c>
      <c r="H3" s="1" t="s">
        <v>2</v>
      </c>
      <c r="I3" s="1" t="s">
        <v>3</v>
      </c>
      <c r="J3" s="2" t="s">
        <v>4</v>
      </c>
    </row>
    <row r="4" spans="1:10" x14ac:dyDescent="0.25">
      <c r="A4" s="10" t="s">
        <v>5</v>
      </c>
      <c r="B4" s="3">
        <v>7856751</v>
      </c>
      <c r="C4" s="3">
        <v>19244563</v>
      </c>
      <c r="D4" s="3">
        <f>SUM(B4:C4)</f>
        <v>27101314</v>
      </c>
      <c r="E4" s="3">
        <v>4227132</v>
      </c>
      <c r="F4" s="3">
        <v>11845402</v>
      </c>
      <c r="G4" s="3">
        <f>SUM(E4:F4)</f>
        <v>16072534</v>
      </c>
      <c r="H4" s="4">
        <f>+IFERROR(((E4-B4)/B4)*100,0)</f>
        <v>-46.19745490215994</v>
      </c>
      <c r="I4" s="4">
        <f t="shared" ref="I4:J4" si="0">+IFERROR(((F4-C4)/C4)*100,0)</f>
        <v>-38.448059329796166</v>
      </c>
      <c r="J4" s="5">
        <f t="shared" si="0"/>
        <v>-40.694632001975997</v>
      </c>
    </row>
    <row r="5" spans="1:10" x14ac:dyDescent="0.25">
      <c r="A5" s="6" t="s">
        <v>70</v>
      </c>
      <c r="B5" s="7">
        <v>0</v>
      </c>
      <c r="C5" s="7">
        <v>0</v>
      </c>
      <c r="D5" s="7">
        <f>+B5+C5</f>
        <v>0</v>
      </c>
      <c r="E5" s="7">
        <v>2506369</v>
      </c>
      <c r="F5" s="7">
        <v>7452218</v>
      </c>
      <c r="G5" s="7">
        <f>+E5+F5</f>
        <v>9958587</v>
      </c>
      <c r="H5" s="8"/>
      <c r="I5" s="8"/>
      <c r="J5" s="9"/>
    </row>
    <row r="6" spans="1:10" x14ac:dyDescent="0.25">
      <c r="A6" s="10" t="s">
        <v>54</v>
      </c>
      <c r="B6" s="3">
        <v>9096821</v>
      </c>
      <c r="C6" s="3">
        <v>4326675</v>
      </c>
      <c r="D6" s="3">
        <f t="shared" ref="D6:D59" si="1">SUM(B6:C6)</f>
        <v>13423496</v>
      </c>
      <c r="E6" s="3">
        <v>8538579</v>
      </c>
      <c r="F6" s="3">
        <v>5149847</v>
      </c>
      <c r="G6" s="3">
        <f t="shared" ref="G6:G59" si="2">SUM(E6:F6)</f>
        <v>13688426</v>
      </c>
      <c r="H6" s="4">
        <f t="shared" ref="H6:H59" si="3">+IFERROR(((E6-B6)/B6)*100,0)</f>
        <v>-6.1366712613120562</v>
      </c>
      <c r="I6" s="4">
        <f t="shared" ref="I6:I59" si="4">+IFERROR(((F6-C6)/C6)*100,0)</f>
        <v>19.025510351482374</v>
      </c>
      <c r="J6" s="5">
        <f t="shared" ref="J6:J59" si="5">+IFERROR(((G6-D6)/D6)*100,0)</f>
        <v>1.9736289264734017</v>
      </c>
    </row>
    <row r="7" spans="1:10" x14ac:dyDescent="0.25">
      <c r="A7" s="6" t="s">
        <v>6</v>
      </c>
      <c r="B7" s="7">
        <v>6511491</v>
      </c>
      <c r="C7" s="7">
        <v>833554</v>
      </c>
      <c r="D7" s="7">
        <f t="shared" si="1"/>
        <v>7345045</v>
      </c>
      <c r="E7" s="7">
        <v>4999665</v>
      </c>
      <c r="F7" s="7">
        <v>788476</v>
      </c>
      <c r="G7" s="7">
        <f t="shared" si="2"/>
        <v>5788141</v>
      </c>
      <c r="H7" s="8">
        <f t="shared" si="3"/>
        <v>-23.217816011724505</v>
      </c>
      <c r="I7" s="8">
        <f t="shared" si="4"/>
        <v>-5.4079279806707179</v>
      </c>
      <c r="J7" s="9">
        <f t="shared" si="5"/>
        <v>-21.196657066090133</v>
      </c>
    </row>
    <row r="8" spans="1:10" x14ac:dyDescent="0.25">
      <c r="A8" s="10" t="s">
        <v>7</v>
      </c>
      <c r="B8" s="3">
        <v>4599781</v>
      </c>
      <c r="C8" s="3">
        <v>701495</v>
      </c>
      <c r="D8" s="3">
        <f t="shared" si="1"/>
        <v>5301276</v>
      </c>
      <c r="E8" s="3">
        <v>3908227</v>
      </c>
      <c r="F8" s="3">
        <v>764500</v>
      </c>
      <c r="G8" s="3">
        <f t="shared" si="2"/>
        <v>4672727</v>
      </c>
      <c r="H8" s="4">
        <f t="shared" si="3"/>
        <v>-15.034498381553382</v>
      </c>
      <c r="I8" s="4">
        <f t="shared" si="4"/>
        <v>8.9815322988759725</v>
      </c>
      <c r="J8" s="5">
        <f t="shared" si="5"/>
        <v>-11.856560571454873</v>
      </c>
    </row>
    <row r="9" spans="1:10" x14ac:dyDescent="0.25">
      <c r="A9" s="6" t="s">
        <v>8</v>
      </c>
      <c r="B9" s="7">
        <v>3036466</v>
      </c>
      <c r="C9" s="7">
        <v>4686014</v>
      </c>
      <c r="D9" s="7">
        <f t="shared" si="1"/>
        <v>7722480</v>
      </c>
      <c r="E9" s="7">
        <v>2793569</v>
      </c>
      <c r="F9" s="7">
        <v>5913632</v>
      </c>
      <c r="G9" s="7">
        <f t="shared" si="2"/>
        <v>8707201</v>
      </c>
      <c r="H9" s="8">
        <f t="shared" si="3"/>
        <v>-7.9993321183243937</v>
      </c>
      <c r="I9" s="8">
        <f t="shared" si="4"/>
        <v>26.197488953298048</v>
      </c>
      <c r="J9" s="9">
        <f t="shared" si="5"/>
        <v>12.751357077001172</v>
      </c>
    </row>
    <row r="10" spans="1:10" x14ac:dyDescent="0.25">
      <c r="A10" s="10" t="s">
        <v>55</v>
      </c>
      <c r="B10" s="3">
        <v>194027</v>
      </c>
      <c r="C10" s="3">
        <v>112459</v>
      </c>
      <c r="D10" s="3">
        <f t="shared" si="1"/>
        <v>306486</v>
      </c>
      <c r="E10" s="3">
        <v>167271</v>
      </c>
      <c r="F10" s="3">
        <v>119947</v>
      </c>
      <c r="G10" s="3">
        <f t="shared" si="2"/>
        <v>287218</v>
      </c>
      <c r="H10" s="4">
        <f t="shared" si="3"/>
        <v>-13.78983337370572</v>
      </c>
      <c r="I10" s="4">
        <f t="shared" si="4"/>
        <v>6.6584266265928029</v>
      </c>
      <c r="J10" s="5">
        <f t="shared" si="5"/>
        <v>-6.2867471923676765</v>
      </c>
    </row>
    <row r="11" spans="1:10" x14ac:dyDescent="0.25">
      <c r="A11" s="6" t="s">
        <v>9</v>
      </c>
      <c r="B11" s="7">
        <v>444693</v>
      </c>
      <c r="C11" s="7">
        <v>483962</v>
      </c>
      <c r="D11" s="7">
        <f t="shared" si="1"/>
        <v>928655</v>
      </c>
      <c r="E11" s="7">
        <v>382641</v>
      </c>
      <c r="F11" s="7">
        <v>556083</v>
      </c>
      <c r="G11" s="7">
        <f t="shared" si="2"/>
        <v>938724</v>
      </c>
      <c r="H11" s="8">
        <f t="shared" si="3"/>
        <v>-13.95389628350345</v>
      </c>
      <c r="I11" s="8">
        <f t="shared" si="4"/>
        <v>14.902203065529937</v>
      </c>
      <c r="J11" s="9">
        <f t="shared" si="5"/>
        <v>1.084256263090168</v>
      </c>
    </row>
    <row r="12" spans="1:10" x14ac:dyDescent="0.25">
      <c r="A12" s="10" t="s">
        <v>10</v>
      </c>
      <c r="B12" s="3">
        <v>709404</v>
      </c>
      <c r="C12" s="3">
        <v>202124</v>
      </c>
      <c r="D12" s="3">
        <f t="shared" si="1"/>
        <v>911528</v>
      </c>
      <c r="E12" s="3">
        <v>630126</v>
      </c>
      <c r="F12" s="3">
        <v>252493</v>
      </c>
      <c r="G12" s="3">
        <f t="shared" si="2"/>
        <v>882619</v>
      </c>
      <c r="H12" s="4">
        <f t="shared" si="3"/>
        <v>-11.175296446030753</v>
      </c>
      <c r="I12" s="4">
        <f t="shared" si="4"/>
        <v>24.919851180463478</v>
      </c>
      <c r="J12" s="5">
        <f t="shared" si="5"/>
        <v>-3.1714878753038853</v>
      </c>
    </row>
    <row r="13" spans="1:10" x14ac:dyDescent="0.25">
      <c r="A13" s="6" t="s">
        <v>11</v>
      </c>
      <c r="B13" s="7">
        <v>2148883</v>
      </c>
      <c r="C13" s="7">
        <v>273288</v>
      </c>
      <c r="D13" s="7">
        <f t="shared" si="1"/>
        <v>2422171</v>
      </c>
      <c r="E13" s="7">
        <v>1841943</v>
      </c>
      <c r="F13" s="7">
        <v>267194</v>
      </c>
      <c r="G13" s="7">
        <f t="shared" si="2"/>
        <v>2109137</v>
      </c>
      <c r="H13" s="8">
        <f t="shared" si="3"/>
        <v>-14.283699950160154</v>
      </c>
      <c r="I13" s="8">
        <f t="shared" si="4"/>
        <v>-2.2298820292146018</v>
      </c>
      <c r="J13" s="9">
        <f t="shared" si="5"/>
        <v>-12.923695313006389</v>
      </c>
    </row>
    <row r="14" spans="1:10" x14ac:dyDescent="0.25">
      <c r="A14" s="10" t="s">
        <v>12</v>
      </c>
      <c r="B14" s="3">
        <v>1512552</v>
      </c>
      <c r="C14" s="3">
        <v>36558</v>
      </c>
      <c r="D14" s="3">
        <f t="shared" si="1"/>
        <v>1549110</v>
      </c>
      <c r="E14" s="3">
        <v>1267917</v>
      </c>
      <c r="F14" s="3">
        <v>43014</v>
      </c>
      <c r="G14" s="3">
        <f t="shared" si="2"/>
        <v>1310931</v>
      </c>
      <c r="H14" s="4">
        <f t="shared" si="3"/>
        <v>-16.17365882296939</v>
      </c>
      <c r="I14" s="4">
        <f t="shared" si="4"/>
        <v>17.659609387822091</v>
      </c>
      <c r="J14" s="5">
        <f t="shared" si="5"/>
        <v>-15.375215446288514</v>
      </c>
    </row>
    <row r="15" spans="1:10" x14ac:dyDescent="0.25">
      <c r="A15" s="6" t="s">
        <v>13</v>
      </c>
      <c r="B15" s="7">
        <v>620513</v>
      </c>
      <c r="C15" s="7">
        <v>6331</v>
      </c>
      <c r="D15" s="7">
        <f t="shared" si="1"/>
        <v>626844</v>
      </c>
      <c r="E15" s="7">
        <v>443372</v>
      </c>
      <c r="F15" s="7">
        <v>3561</v>
      </c>
      <c r="G15" s="7">
        <f t="shared" si="2"/>
        <v>446933</v>
      </c>
      <c r="H15" s="8">
        <f t="shared" si="3"/>
        <v>-28.547508271381904</v>
      </c>
      <c r="I15" s="8">
        <f t="shared" si="4"/>
        <v>-43.752961617438004</v>
      </c>
      <c r="J15" s="9">
        <f t="shared" si="5"/>
        <v>-28.701080332586738</v>
      </c>
    </row>
    <row r="16" spans="1:10" x14ac:dyDescent="0.25">
      <c r="A16" s="10" t="s">
        <v>14</v>
      </c>
      <c r="B16" s="3">
        <v>1081662</v>
      </c>
      <c r="C16" s="3">
        <v>102121</v>
      </c>
      <c r="D16" s="3">
        <f t="shared" si="1"/>
        <v>1183783</v>
      </c>
      <c r="E16" s="3">
        <v>914796</v>
      </c>
      <c r="F16" s="3">
        <v>110925</v>
      </c>
      <c r="G16" s="3">
        <f t="shared" si="2"/>
        <v>1025721</v>
      </c>
      <c r="H16" s="4">
        <f t="shared" si="3"/>
        <v>-15.42681540074441</v>
      </c>
      <c r="I16" s="4">
        <f t="shared" si="4"/>
        <v>8.6211455038630653</v>
      </c>
      <c r="J16" s="5">
        <f t="shared" si="5"/>
        <v>-13.352278246942218</v>
      </c>
    </row>
    <row r="17" spans="1:10" x14ac:dyDescent="0.25">
      <c r="A17" s="6" t="s">
        <v>15</v>
      </c>
      <c r="B17" s="7">
        <v>124868</v>
      </c>
      <c r="C17" s="7">
        <v>2061</v>
      </c>
      <c r="D17" s="7">
        <f t="shared" si="1"/>
        <v>126929</v>
      </c>
      <c r="E17" s="7">
        <v>98121</v>
      </c>
      <c r="F17" s="7">
        <v>509</v>
      </c>
      <c r="G17" s="7">
        <f t="shared" si="2"/>
        <v>98630</v>
      </c>
      <c r="H17" s="8">
        <f t="shared" si="3"/>
        <v>-21.420219752058173</v>
      </c>
      <c r="I17" s="8">
        <f t="shared" si="4"/>
        <v>-75.303250849102383</v>
      </c>
      <c r="J17" s="9">
        <f t="shared" si="5"/>
        <v>-22.295141378250833</v>
      </c>
    </row>
    <row r="18" spans="1:10" x14ac:dyDescent="0.25">
      <c r="A18" s="10" t="s">
        <v>16</v>
      </c>
      <c r="B18" s="3">
        <v>133618</v>
      </c>
      <c r="C18" s="3">
        <v>907</v>
      </c>
      <c r="D18" s="3">
        <f t="shared" si="1"/>
        <v>134525</v>
      </c>
      <c r="E18" s="3">
        <v>129999</v>
      </c>
      <c r="F18" s="3">
        <v>0</v>
      </c>
      <c r="G18" s="3">
        <f t="shared" si="2"/>
        <v>129999</v>
      </c>
      <c r="H18" s="4">
        <f t="shared" si="3"/>
        <v>-2.7084674220539151</v>
      </c>
      <c r="I18" s="4">
        <f t="shared" si="4"/>
        <v>-100</v>
      </c>
      <c r="J18" s="5">
        <f t="shared" si="5"/>
        <v>-3.3644304032707675</v>
      </c>
    </row>
    <row r="19" spans="1:10" x14ac:dyDescent="0.25">
      <c r="A19" s="6" t="s">
        <v>17</v>
      </c>
      <c r="B19" s="7">
        <v>77946</v>
      </c>
      <c r="C19" s="7">
        <v>6570</v>
      </c>
      <c r="D19" s="7">
        <f t="shared" si="1"/>
        <v>84516</v>
      </c>
      <c r="E19" s="7">
        <v>72502</v>
      </c>
      <c r="F19" s="7">
        <v>4758</v>
      </c>
      <c r="G19" s="7">
        <f t="shared" si="2"/>
        <v>77260</v>
      </c>
      <c r="H19" s="8">
        <f t="shared" si="3"/>
        <v>-6.9843224796654102</v>
      </c>
      <c r="I19" s="8">
        <f t="shared" si="4"/>
        <v>-27.579908675799086</v>
      </c>
      <c r="J19" s="9">
        <f t="shared" si="5"/>
        <v>-8.5853566188650667</v>
      </c>
    </row>
    <row r="20" spans="1:10" x14ac:dyDescent="0.25">
      <c r="A20" s="10" t="s">
        <v>56</v>
      </c>
      <c r="B20" s="3">
        <v>0</v>
      </c>
      <c r="C20" s="3">
        <v>0</v>
      </c>
      <c r="D20" s="3"/>
      <c r="E20" s="3">
        <v>0</v>
      </c>
      <c r="F20" s="3">
        <v>0</v>
      </c>
      <c r="G20" s="3"/>
      <c r="H20" s="4">
        <f t="shared" si="3"/>
        <v>0</v>
      </c>
      <c r="I20" s="4">
        <f t="shared" si="4"/>
        <v>0</v>
      </c>
      <c r="J20" s="5">
        <f t="shared" si="5"/>
        <v>0</v>
      </c>
    </row>
    <row r="21" spans="1:10" x14ac:dyDescent="0.25">
      <c r="A21" s="6" t="s">
        <v>18</v>
      </c>
      <c r="B21" s="7">
        <v>157681</v>
      </c>
      <c r="C21" s="7">
        <v>5261</v>
      </c>
      <c r="D21" s="7">
        <f t="shared" si="1"/>
        <v>162942</v>
      </c>
      <c r="E21" s="7">
        <v>100883</v>
      </c>
      <c r="F21" s="7">
        <v>2765</v>
      </c>
      <c r="G21" s="7">
        <f t="shared" si="2"/>
        <v>103648</v>
      </c>
      <c r="H21" s="8">
        <f t="shared" si="3"/>
        <v>-36.020826859291859</v>
      </c>
      <c r="I21" s="8">
        <f t="shared" si="4"/>
        <v>-47.443451815244245</v>
      </c>
      <c r="J21" s="9">
        <f t="shared" si="5"/>
        <v>-36.389635575849077</v>
      </c>
    </row>
    <row r="22" spans="1:10" x14ac:dyDescent="0.25">
      <c r="A22" s="10" t="s">
        <v>19</v>
      </c>
      <c r="B22" s="3">
        <v>0</v>
      </c>
      <c r="C22" s="3">
        <v>0</v>
      </c>
      <c r="D22" s="3"/>
      <c r="E22" s="3">
        <v>0</v>
      </c>
      <c r="F22" s="3">
        <v>0</v>
      </c>
      <c r="G22" s="3"/>
      <c r="H22" s="4">
        <f t="shared" si="3"/>
        <v>0</v>
      </c>
      <c r="I22" s="4">
        <f t="shared" si="4"/>
        <v>0</v>
      </c>
      <c r="J22" s="5">
        <f t="shared" si="5"/>
        <v>0</v>
      </c>
    </row>
    <row r="23" spans="1:10" x14ac:dyDescent="0.25">
      <c r="A23" s="6" t="s">
        <v>20</v>
      </c>
      <c r="B23" s="7">
        <v>284183</v>
      </c>
      <c r="C23" s="7">
        <v>1758</v>
      </c>
      <c r="D23" s="7">
        <f t="shared" si="1"/>
        <v>285941</v>
      </c>
      <c r="E23" s="7">
        <v>243296</v>
      </c>
      <c r="F23" s="7">
        <v>675</v>
      </c>
      <c r="G23" s="7">
        <f t="shared" si="2"/>
        <v>243971</v>
      </c>
      <c r="H23" s="8">
        <f t="shared" si="3"/>
        <v>-14.387560128508742</v>
      </c>
      <c r="I23" s="8">
        <f t="shared" si="4"/>
        <v>-61.604095563139929</v>
      </c>
      <c r="J23" s="9">
        <f t="shared" si="5"/>
        <v>-14.677853123546466</v>
      </c>
    </row>
    <row r="24" spans="1:10" x14ac:dyDescent="0.25">
      <c r="A24" s="10" t="s">
        <v>21</v>
      </c>
      <c r="B24" s="3">
        <v>91951</v>
      </c>
      <c r="C24" s="3">
        <v>769</v>
      </c>
      <c r="D24" s="3">
        <f t="shared" si="1"/>
        <v>92720</v>
      </c>
      <c r="E24" s="3">
        <v>82592</v>
      </c>
      <c r="F24" s="3">
        <v>502</v>
      </c>
      <c r="G24" s="3">
        <f t="shared" si="2"/>
        <v>83094</v>
      </c>
      <c r="H24" s="4">
        <f t="shared" si="3"/>
        <v>-10.178247109873736</v>
      </c>
      <c r="I24" s="4">
        <f t="shared" si="4"/>
        <v>-34.720416124837449</v>
      </c>
      <c r="J24" s="5">
        <f t="shared" si="5"/>
        <v>-10.381794650560829</v>
      </c>
    </row>
    <row r="25" spans="1:10" x14ac:dyDescent="0.25">
      <c r="A25" s="6" t="s">
        <v>22</v>
      </c>
      <c r="B25" s="7">
        <v>94692</v>
      </c>
      <c r="C25" s="7">
        <v>11785</v>
      </c>
      <c r="D25" s="7">
        <f t="shared" si="1"/>
        <v>106477</v>
      </c>
      <c r="E25" s="7">
        <v>96433</v>
      </c>
      <c r="F25" s="7">
        <v>7544</v>
      </c>
      <c r="G25" s="7">
        <f t="shared" si="2"/>
        <v>103977</v>
      </c>
      <c r="H25" s="8">
        <f t="shared" si="3"/>
        <v>1.8385924893338401</v>
      </c>
      <c r="I25" s="8">
        <f t="shared" si="4"/>
        <v>-35.986423419601188</v>
      </c>
      <c r="J25" s="9">
        <f t="shared" si="5"/>
        <v>-2.3479249039698713</v>
      </c>
    </row>
    <row r="26" spans="1:10" x14ac:dyDescent="0.25">
      <c r="A26" s="10" t="s">
        <v>23</v>
      </c>
      <c r="B26" s="3">
        <v>132174</v>
      </c>
      <c r="C26" s="3">
        <v>1356</v>
      </c>
      <c r="D26" s="3">
        <f t="shared" si="1"/>
        <v>133530</v>
      </c>
      <c r="E26" s="3">
        <v>49546</v>
      </c>
      <c r="F26" s="3">
        <v>986</v>
      </c>
      <c r="G26" s="3">
        <f t="shared" si="2"/>
        <v>50532</v>
      </c>
      <c r="H26" s="4">
        <f t="shared" si="3"/>
        <v>-62.514564135155169</v>
      </c>
      <c r="I26" s="4">
        <f t="shared" si="4"/>
        <v>-27.286135693215343</v>
      </c>
      <c r="J26" s="5">
        <f t="shared" si="5"/>
        <v>-62.156818692428672</v>
      </c>
    </row>
    <row r="27" spans="1:10" x14ac:dyDescent="0.25">
      <c r="A27" s="6" t="s">
        <v>24</v>
      </c>
      <c r="B27" s="7">
        <v>0</v>
      </c>
      <c r="C27" s="7">
        <v>0</v>
      </c>
      <c r="D27" s="7"/>
      <c r="E27" s="7">
        <v>0</v>
      </c>
      <c r="F27" s="7">
        <v>0</v>
      </c>
      <c r="G27" s="7"/>
      <c r="H27" s="8">
        <f t="shared" si="3"/>
        <v>0</v>
      </c>
      <c r="I27" s="8">
        <f t="shared" si="4"/>
        <v>0</v>
      </c>
      <c r="J27" s="9">
        <f t="shared" si="5"/>
        <v>0</v>
      </c>
    </row>
    <row r="28" spans="1:10" x14ac:dyDescent="0.25">
      <c r="A28" s="10" t="s">
        <v>25</v>
      </c>
      <c r="B28" s="3">
        <v>250106</v>
      </c>
      <c r="C28" s="3">
        <v>41500</v>
      </c>
      <c r="D28" s="3">
        <f t="shared" si="1"/>
        <v>291606</v>
      </c>
      <c r="E28" s="3">
        <v>211610</v>
      </c>
      <c r="F28" s="3">
        <v>50004</v>
      </c>
      <c r="G28" s="3">
        <f t="shared" si="2"/>
        <v>261614</v>
      </c>
      <c r="H28" s="4">
        <f t="shared" si="3"/>
        <v>-15.391873845489512</v>
      </c>
      <c r="I28" s="4">
        <f t="shared" si="4"/>
        <v>20.491566265060239</v>
      </c>
      <c r="J28" s="5">
        <f t="shared" si="5"/>
        <v>-10.285110731603602</v>
      </c>
    </row>
    <row r="29" spans="1:10" x14ac:dyDescent="0.25">
      <c r="A29" s="6" t="s">
        <v>26</v>
      </c>
      <c r="B29" s="7">
        <v>858957</v>
      </c>
      <c r="C29" s="7">
        <v>20897</v>
      </c>
      <c r="D29" s="7">
        <f t="shared" si="1"/>
        <v>879854</v>
      </c>
      <c r="E29" s="7">
        <v>700336</v>
      </c>
      <c r="F29" s="7">
        <v>15569</v>
      </c>
      <c r="G29" s="7">
        <f t="shared" si="2"/>
        <v>715905</v>
      </c>
      <c r="H29" s="8">
        <f t="shared" si="3"/>
        <v>-18.466698565818778</v>
      </c>
      <c r="I29" s="8">
        <f t="shared" si="4"/>
        <v>-25.496482748719913</v>
      </c>
      <c r="J29" s="9">
        <f t="shared" si="5"/>
        <v>-18.633659675355229</v>
      </c>
    </row>
    <row r="30" spans="1:10" x14ac:dyDescent="0.25">
      <c r="A30" s="10" t="s">
        <v>27</v>
      </c>
      <c r="B30" s="3">
        <v>420923</v>
      </c>
      <c r="C30" s="3">
        <v>6797</v>
      </c>
      <c r="D30" s="3">
        <f t="shared" si="1"/>
        <v>427720</v>
      </c>
      <c r="E30" s="3">
        <v>344349</v>
      </c>
      <c r="F30" s="3">
        <v>5760</v>
      </c>
      <c r="G30" s="3">
        <f t="shared" si="2"/>
        <v>350109</v>
      </c>
      <c r="H30" s="4">
        <f t="shared" si="3"/>
        <v>-18.191925839167734</v>
      </c>
      <c r="I30" s="4">
        <f t="shared" si="4"/>
        <v>-15.256730910695895</v>
      </c>
      <c r="J30" s="5">
        <f t="shared" si="5"/>
        <v>-18.145281960160851</v>
      </c>
    </row>
    <row r="31" spans="1:10" x14ac:dyDescent="0.25">
      <c r="A31" s="6" t="s">
        <v>28</v>
      </c>
      <c r="B31" s="7">
        <v>198155</v>
      </c>
      <c r="C31" s="7">
        <v>82</v>
      </c>
      <c r="D31" s="7">
        <f t="shared" si="1"/>
        <v>198237</v>
      </c>
      <c r="E31" s="7">
        <v>170869</v>
      </c>
      <c r="F31" s="7">
        <v>384</v>
      </c>
      <c r="G31" s="7">
        <f t="shared" si="2"/>
        <v>171253</v>
      </c>
      <c r="H31" s="8">
        <f t="shared" si="3"/>
        <v>-13.770028513032727</v>
      </c>
      <c r="I31" s="8">
        <f t="shared" si="4"/>
        <v>368.29268292682929</v>
      </c>
      <c r="J31" s="9">
        <f t="shared" si="5"/>
        <v>-13.6119896891095</v>
      </c>
    </row>
    <row r="32" spans="1:10" x14ac:dyDescent="0.25">
      <c r="A32" s="10" t="s">
        <v>57</v>
      </c>
      <c r="B32" s="3">
        <v>282</v>
      </c>
      <c r="C32" s="3">
        <v>31400</v>
      </c>
      <c r="D32" s="3">
        <f t="shared" si="1"/>
        <v>31682</v>
      </c>
      <c r="E32" s="3">
        <v>452</v>
      </c>
      <c r="F32" s="3">
        <v>25375</v>
      </c>
      <c r="G32" s="3">
        <f t="shared" si="2"/>
        <v>25827</v>
      </c>
      <c r="H32" s="4">
        <f t="shared" si="3"/>
        <v>60.283687943262407</v>
      </c>
      <c r="I32" s="4">
        <f t="shared" si="4"/>
        <v>-19.187898089171977</v>
      </c>
      <c r="J32" s="5">
        <f t="shared" si="5"/>
        <v>-18.480525219367465</v>
      </c>
    </row>
    <row r="33" spans="1:10" x14ac:dyDescent="0.25">
      <c r="A33" s="6" t="s">
        <v>69</v>
      </c>
      <c r="B33" s="7">
        <v>65707</v>
      </c>
      <c r="C33" s="7">
        <v>0</v>
      </c>
      <c r="D33" s="7">
        <f t="shared" si="1"/>
        <v>65707</v>
      </c>
      <c r="E33" s="7">
        <v>55163</v>
      </c>
      <c r="F33" s="7">
        <v>0</v>
      </c>
      <c r="G33" s="7">
        <f t="shared" si="2"/>
        <v>55163</v>
      </c>
      <c r="H33" s="8">
        <f t="shared" si="3"/>
        <v>-16.04699651483099</v>
      </c>
      <c r="I33" s="8">
        <f t="shared" si="4"/>
        <v>0</v>
      </c>
      <c r="J33" s="9">
        <f t="shared" si="5"/>
        <v>-16.04699651483099</v>
      </c>
    </row>
    <row r="34" spans="1:10" x14ac:dyDescent="0.25">
      <c r="A34" s="10" t="s">
        <v>29</v>
      </c>
      <c r="B34" s="3">
        <v>440048</v>
      </c>
      <c r="C34" s="3">
        <v>92966</v>
      </c>
      <c r="D34" s="3">
        <f t="shared" si="1"/>
        <v>533014</v>
      </c>
      <c r="E34" s="3">
        <v>415618</v>
      </c>
      <c r="F34" s="3">
        <v>89031</v>
      </c>
      <c r="G34" s="3">
        <f t="shared" si="2"/>
        <v>504649</v>
      </c>
      <c r="H34" s="4">
        <f t="shared" si="3"/>
        <v>-5.5516670908628152</v>
      </c>
      <c r="I34" s="4">
        <f t="shared" si="4"/>
        <v>-4.232730245466084</v>
      </c>
      <c r="J34" s="5">
        <f t="shared" si="5"/>
        <v>-5.3216238222635805</v>
      </c>
    </row>
    <row r="35" spans="1:10" x14ac:dyDescent="0.25">
      <c r="A35" s="6" t="s">
        <v>68</v>
      </c>
      <c r="B35" s="7">
        <v>120594</v>
      </c>
      <c r="C35" s="7">
        <v>0</v>
      </c>
      <c r="D35" s="7">
        <f t="shared" si="1"/>
        <v>120594</v>
      </c>
      <c r="E35" s="7">
        <v>109478</v>
      </c>
      <c r="F35" s="7">
        <v>1144</v>
      </c>
      <c r="G35" s="7">
        <f t="shared" si="2"/>
        <v>110622</v>
      </c>
      <c r="H35" s="8">
        <f t="shared" si="3"/>
        <v>-9.2177056901670067</v>
      </c>
      <c r="I35" s="8">
        <f t="shared" si="4"/>
        <v>0</v>
      </c>
      <c r="J35" s="9">
        <f t="shared" si="5"/>
        <v>-8.2690681128414347</v>
      </c>
    </row>
    <row r="36" spans="1:10" x14ac:dyDescent="0.25">
      <c r="A36" s="10" t="s">
        <v>30</v>
      </c>
      <c r="B36" s="3">
        <v>36120</v>
      </c>
      <c r="C36" s="3">
        <v>39157</v>
      </c>
      <c r="D36" s="3">
        <f t="shared" si="1"/>
        <v>75277</v>
      </c>
      <c r="E36" s="3">
        <v>34783</v>
      </c>
      <c r="F36" s="3">
        <v>38683</v>
      </c>
      <c r="G36" s="3">
        <f t="shared" si="2"/>
        <v>73466</v>
      </c>
      <c r="H36" s="4">
        <f t="shared" si="3"/>
        <v>-3.7015503875968991</v>
      </c>
      <c r="I36" s="4">
        <f t="shared" si="4"/>
        <v>-1.2105115305054013</v>
      </c>
      <c r="J36" s="5">
        <f t="shared" si="5"/>
        <v>-2.4057813143456834</v>
      </c>
    </row>
    <row r="37" spans="1:10" x14ac:dyDescent="0.25">
      <c r="A37" s="6" t="s">
        <v>31</v>
      </c>
      <c r="B37" s="7">
        <v>138682</v>
      </c>
      <c r="C37" s="7">
        <v>1180</v>
      </c>
      <c r="D37" s="7">
        <f t="shared" si="1"/>
        <v>139862</v>
      </c>
      <c r="E37" s="7">
        <v>109682</v>
      </c>
      <c r="F37" s="7">
        <v>0</v>
      </c>
      <c r="G37" s="7">
        <f t="shared" si="2"/>
        <v>109682</v>
      </c>
      <c r="H37" s="8">
        <f t="shared" si="3"/>
        <v>-20.911149247919703</v>
      </c>
      <c r="I37" s="8">
        <f t="shared" si="4"/>
        <v>-100</v>
      </c>
      <c r="J37" s="9">
        <f t="shared" si="5"/>
        <v>-21.578413007107006</v>
      </c>
    </row>
    <row r="38" spans="1:10" x14ac:dyDescent="0.25">
      <c r="A38" s="10" t="s">
        <v>32</v>
      </c>
      <c r="B38" s="3">
        <v>255633</v>
      </c>
      <c r="C38" s="3">
        <v>0</v>
      </c>
      <c r="D38" s="3">
        <f t="shared" si="1"/>
        <v>255633</v>
      </c>
      <c r="E38" s="3">
        <v>231474</v>
      </c>
      <c r="F38" s="3">
        <v>0</v>
      </c>
      <c r="G38" s="3">
        <f t="shared" si="2"/>
        <v>231474</v>
      </c>
      <c r="H38" s="4">
        <f t="shared" si="3"/>
        <v>-9.4506577789252564</v>
      </c>
      <c r="I38" s="4">
        <f t="shared" si="4"/>
        <v>0</v>
      </c>
      <c r="J38" s="5">
        <f t="shared" si="5"/>
        <v>-9.4506577789252564</v>
      </c>
    </row>
    <row r="39" spans="1:10" x14ac:dyDescent="0.25">
      <c r="A39" s="6" t="s">
        <v>33</v>
      </c>
      <c r="B39" s="7">
        <v>33029</v>
      </c>
      <c r="C39" s="7">
        <v>1625</v>
      </c>
      <c r="D39" s="7">
        <f t="shared" si="1"/>
        <v>34654</v>
      </c>
      <c r="E39" s="7">
        <v>21800</v>
      </c>
      <c r="F39" s="7">
        <v>823</v>
      </c>
      <c r="G39" s="7">
        <f t="shared" si="2"/>
        <v>22623</v>
      </c>
      <c r="H39" s="8">
        <f t="shared" si="3"/>
        <v>-33.997396227557601</v>
      </c>
      <c r="I39" s="8">
        <f t="shared" si="4"/>
        <v>-49.353846153846156</v>
      </c>
      <c r="J39" s="9">
        <f t="shared" si="5"/>
        <v>-34.717492930109081</v>
      </c>
    </row>
    <row r="40" spans="1:10" x14ac:dyDescent="0.25">
      <c r="A40" s="10" t="s">
        <v>34</v>
      </c>
      <c r="B40" s="3">
        <v>766346</v>
      </c>
      <c r="C40" s="3">
        <v>82850</v>
      </c>
      <c r="D40" s="3">
        <f t="shared" si="1"/>
        <v>849196</v>
      </c>
      <c r="E40" s="3">
        <v>787080</v>
      </c>
      <c r="F40" s="3">
        <v>102609</v>
      </c>
      <c r="G40" s="3">
        <f t="shared" si="2"/>
        <v>889689</v>
      </c>
      <c r="H40" s="4">
        <f t="shared" si="3"/>
        <v>2.7055664151701708</v>
      </c>
      <c r="I40" s="4">
        <f t="shared" si="4"/>
        <v>23.849124924562464</v>
      </c>
      <c r="J40" s="5">
        <f t="shared" si="5"/>
        <v>4.7683926914399031</v>
      </c>
    </row>
    <row r="41" spans="1:10" x14ac:dyDescent="0.25">
      <c r="A41" s="6" t="s">
        <v>35</v>
      </c>
      <c r="B41" s="7">
        <v>19557</v>
      </c>
      <c r="C41" s="7">
        <v>2963</v>
      </c>
      <c r="D41" s="7">
        <f t="shared" si="1"/>
        <v>22520</v>
      </c>
      <c r="E41" s="7">
        <v>21324</v>
      </c>
      <c r="F41" s="7">
        <v>1188</v>
      </c>
      <c r="G41" s="7">
        <f t="shared" si="2"/>
        <v>22512</v>
      </c>
      <c r="H41" s="8">
        <f t="shared" si="3"/>
        <v>9.0351280871299267</v>
      </c>
      <c r="I41" s="8">
        <f t="shared" si="4"/>
        <v>-59.90550118123523</v>
      </c>
      <c r="J41" s="67">
        <f t="shared" si="5"/>
        <v>-3.5523978685612786E-2</v>
      </c>
    </row>
    <row r="42" spans="1:10" x14ac:dyDescent="0.25">
      <c r="A42" s="10" t="s">
        <v>36</v>
      </c>
      <c r="B42" s="3">
        <v>462118</v>
      </c>
      <c r="C42" s="3">
        <v>39069</v>
      </c>
      <c r="D42" s="3">
        <f t="shared" si="1"/>
        <v>501187</v>
      </c>
      <c r="E42" s="3">
        <v>367350</v>
      </c>
      <c r="F42" s="3">
        <v>32713</v>
      </c>
      <c r="G42" s="3">
        <f t="shared" si="2"/>
        <v>400063</v>
      </c>
      <c r="H42" s="4">
        <f t="shared" si="3"/>
        <v>-20.507316313149452</v>
      </c>
      <c r="I42" s="4">
        <f t="shared" si="4"/>
        <v>-16.268652896158077</v>
      </c>
      <c r="J42" s="5">
        <f t="shared" si="5"/>
        <v>-20.176900039306688</v>
      </c>
    </row>
    <row r="43" spans="1:10" x14ac:dyDescent="0.25">
      <c r="A43" s="6" t="s">
        <v>37</v>
      </c>
      <c r="B43" s="7">
        <v>368347</v>
      </c>
      <c r="C43" s="7">
        <v>2419</v>
      </c>
      <c r="D43" s="7">
        <f t="shared" si="1"/>
        <v>370766</v>
      </c>
      <c r="E43" s="7">
        <v>305167</v>
      </c>
      <c r="F43" s="7">
        <v>1293</v>
      </c>
      <c r="G43" s="7">
        <f t="shared" si="2"/>
        <v>306460</v>
      </c>
      <c r="H43" s="8">
        <f t="shared" si="3"/>
        <v>-17.152304756113121</v>
      </c>
      <c r="I43" s="8">
        <f t="shared" si="4"/>
        <v>-46.548160396858208</v>
      </c>
      <c r="J43" s="9">
        <f t="shared" si="5"/>
        <v>-17.344093039814869</v>
      </c>
    </row>
    <row r="44" spans="1:10" x14ac:dyDescent="0.25">
      <c r="A44" s="10" t="s">
        <v>38</v>
      </c>
      <c r="B44" s="3">
        <v>310321</v>
      </c>
      <c r="C44" s="3">
        <v>1974</v>
      </c>
      <c r="D44" s="3">
        <f t="shared" si="1"/>
        <v>312295</v>
      </c>
      <c r="E44" s="3">
        <v>251789</v>
      </c>
      <c r="F44" s="3">
        <v>524</v>
      </c>
      <c r="G44" s="3">
        <f t="shared" si="2"/>
        <v>252313</v>
      </c>
      <c r="H44" s="4">
        <f t="shared" si="3"/>
        <v>-18.861759275073233</v>
      </c>
      <c r="I44" s="4">
        <f t="shared" si="4"/>
        <v>-73.454913880445787</v>
      </c>
      <c r="J44" s="5">
        <f t="shared" si="5"/>
        <v>-19.206839686834563</v>
      </c>
    </row>
    <row r="45" spans="1:10" x14ac:dyDescent="0.25">
      <c r="A45" s="6" t="s">
        <v>71</v>
      </c>
      <c r="B45" s="7">
        <v>208275</v>
      </c>
      <c r="C45" s="7">
        <v>969</v>
      </c>
      <c r="D45" s="7">
        <f t="shared" si="1"/>
        <v>209244</v>
      </c>
      <c r="E45" s="7">
        <v>159785</v>
      </c>
      <c r="F45" s="7">
        <v>129</v>
      </c>
      <c r="G45" s="7">
        <f t="shared" si="2"/>
        <v>159914</v>
      </c>
      <c r="H45" s="8">
        <f t="shared" si="3"/>
        <v>-23.281718881286761</v>
      </c>
      <c r="I45" s="8">
        <f t="shared" si="4"/>
        <v>-86.687306501547994</v>
      </c>
      <c r="J45" s="9">
        <f t="shared" si="5"/>
        <v>-23.575347441264743</v>
      </c>
    </row>
    <row r="46" spans="1:10" x14ac:dyDescent="0.25">
      <c r="A46" s="10" t="s">
        <v>39</v>
      </c>
      <c r="B46" s="3">
        <v>137511</v>
      </c>
      <c r="C46" s="3">
        <v>1607</v>
      </c>
      <c r="D46" s="3">
        <f t="shared" si="1"/>
        <v>139118</v>
      </c>
      <c r="E46" s="3">
        <v>173090</v>
      </c>
      <c r="F46" s="3">
        <v>2178</v>
      </c>
      <c r="G46" s="3">
        <f t="shared" si="2"/>
        <v>175268</v>
      </c>
      <c r="H46" s="4">
        <f t="shared" si="3"/>
        <v>25.8735664783181</v>
      </c>
      <c r="I46" s="4">
        <f t="shared" si="4"/>
        <v>35.532047293092717</v>
      </c>
      <c r="J46" s="5">
        <f t="shared" si="5"/>
        <v>25.985134921433605</v>
      </c>
    </row>
    <row r="47" spans="1:10" x14ac:dyDescent="0.25">
      <c r="A47" s="6" t="s">
        <v>40</v>
      </c>
      <c r="B47" s="7">
        <v>423569</v>
      </c>
      <c r="C47" s="7">
        <v>4132</v>
      </c>
      <c r="D47" s="7">
        <f t="shared" si="1"/>
        <v>427701</v>
      </c>
      <c r="E47" s="7">
        <v>417256</v>
      </c>
      <c r="F47" s="7">
        <v>2658</v>
      </c>
      <c r="G47" s="7">
        <f t="shared" si="2"/>
        <v>419914</v>
      </c>
      <c r="H47" s="8">
        <f t="shared" si="3"/>
        <v>-1.4904301306280676</v>
      </c>
      <c r="I47" s="8">
        <f t="shared" si="4"/>
        <v>-35.672797676669894</v>
      </c>
      <c r="J47" s="9">
        <f t="shared" si="5"/>
        <v>-1.8206644361364599</v>
      </c>
    </row>
    <row r="48" spans="1:10" x14ac:dyDescent="0.25">
      <c r="A48" s="10" t="s">
        <v>41</v>
      </c>
      <c r="B48" s="3">
        <v>706738</v>
      </c>
      <c r="C48" s="3">
        <v>23144</v>
      </c>
      <c r="D48" s="3">
        <f t="shared" si="1"/>
        <v>729882</v>
      </c>
      <c r="E48" s="3">
        <v>606704</v>
      </c>
      <c r="F48" s="3">
        <v>24558</v>
      </c>
      <c r="G48" s="3">
        <f t="shared" si="2"/>
        <v>631262</v>
      </c>
      <c r="H48" s="4">
        <f t="shared" si="3"/>
        <v>-14.154325931250336</v>
      </c>
      <c r="I48" s="4">
        <f t="shared" si="4"/>
        <v>6.1095748358105775</v>
      </c>
      <c r="J48" s="5">
        <f t="shared" si="5"/>
        <v>-13.511773135931563</v>
      </c>
    </row>
    <row r="49" spans="1:10" x14ac:dyDescent="0.25">
      <c r="A49" s="6" t="s">
        <v>42</v>
      </c>
      <c r="B49" s="7">
        <v>0</v>
      </c>
      <c r="C49" s="7">
        <v>0</v>
      </c>
      <c r="D49" s="7">
        <f t="shared" si="1"/>
        <v>0</v>
      </c>
      <c r="E49" s="7">
        <v>7684</v>
      </c>
      <c r="F49" s="7">
        <v>0</v>
      </c>
      <c r="G49" s="7">
        <f t="shared" si="2"/>
        <v>7684</v>
      </c>
      <c r="H49" s="8">
        <f t="shared" si="3"/>
        <v>0</v>
      </c>
      <c r="I49" s="8">
        <f t="shared" si="4"/>
        <v>0</v>
      </c>
      <c r="J49" s="9">
        <f t="shared" si="5"/>
        <v>0</v>
      </c>
    </row>
    <row r="50" spans="1:10" x14ac:dyDescent="0.25">
      <c r="A50" s="10" t="s">
        <v>43</v>
      </c>
      <c r="B50" s="3">
        <v>71948</v>
      </c>
      <c r="C50" s="3">
        <v>232</v>
      </c>
      <c r="D50" s="3">
        <f t="shared" si="1"/>
        <v>72180</v>
      </c>
      <c r="E50" s="3">
        <v>54656</v>
      </c>
      <c r="F50" s="3">
        <v>319</v>
      </c>
      <c r="G50" s="3">
        <f t="shared" si="2"/>
        <v>54975</v>
      </c>
      <c r="H50" s="4">
        <f t="shared" si="3"/>
        <v>-24.034024573302943</v>
      </c>
      <c r="I50" s="4">
        <f t="shared" si="4"/>
        <v>37.5</v>
      </c>
      <c r="J50" s="5">
        <f t="shared" si="5"/>
        <v>-23.836242726517039</v>
      </c>
    </row>
    <row r="51" spans="1:10" x14ac:dyDescent="0.25">
      <c r="A51" s="6" t="s">
        <v>44</v>
      </c>
      <c r="B51" s="7">
        <v>234267</v>
      </c>
      <c r="C51" s="7">
        <v>3903</v>
      </c>
      <c r="D51" s="7">
        <f t="shared" si="1"/>
        <v>238170</v>
      </c>
      <c r="E51" s="7">
        <v>214701</v>
      </c>
      <c r="F51" s="7">
        <v>1399</v>
      </c>
      <c r="G51" s="7">
        <f t="shared" si="2"/>
        <v>216100</v>
      </c>
      <c r="H51" s="8">
        <f t="shared" si="3"/>
        <v>-8.3520086055654446</v>
      </c>
      <c r="I51" s="8">
        <f t="shared" si="4"/>
        <v>-64.155777606968996</v>
      </c>
      <c r="J51" s="9">
        <f t="shared" si="5"/>
        <v>-9.2664903220388801</v>
      </c>
    </row>
    <row r="52" spans="1:10" x14ac:dyDescent="0.25">
      <c r="A52" s="10" t="s">
        <v>45</v>
      </c>
      <c r="B52" s="3">
        <v>403103</v>
      </c>
      <c r="C52" s="3">
        <v>13131</v>
      </c>
      <c r="D52" s="3">
        <f t="shared" si="1"/>
        <v>416234</v>
      </c>
      <c r="E52" s="3">
        <v>298002</v>
      </c>
      <c r="F52" s="3">
        <v>8361</v>
      </c>
      <c r="G52" s="3">
        <f t="shared" si="2"/>
        <v>306363</v>
      </c>
      <c r="H52" s="4">
        <f t="shared" si="3"/>
        <v>-26.072988789465718</v>
      </c>
      <c r="I52" s="4">
        <f t="shared" si="4"/>
        <v>-36.326250856751201</v>
      </c>
      <c r="J52" s="5">
        <f t="shared" si="5"/>
        <v>-26.39645007375659</v>
      </c>
    </row>
    <row r="53" spans="1:10" x14ac:dyDescent="0.25">
      <c r="A53" s="6" t="s">
        <v>46</v>
      </c>
      <c r="B53" s="7">
        <v>176401</v>
      </c>
      <c r="C53" s="7">
        <v>0</v>
      </c>
      <c r="D53" s="7">
        <f t="shared" si="1"/>
        <v>176401</v>
      </c>
      <c r="E53" s="7">
        <v>153376</v>
      </c>
      <c r="F53" s="7">
        <v>0</v>
      </c>
      <c r="G53" s="7">
        <f t="shared" si="2"/>
        <v>153376</v>
      </c>
      <c r="H53" s="8">
        <f t="shared" si="3"/>
        <v>-13.052647093837336</v>
      </c>
      <c r="I53" s="8">
        <f t="shared" si="4"/>
        <v>0</v>
      </c>
      <c r="J53" s="9">
        <f t="shared" si="5"/>
        <v>-13.052647093837336</v>
      </c>
    </row>
    <row r="54" spans="1:10" x14ac:dyDescent="0.25">
      <c r="A54" s="10" t="s">
        <v>73</v>
      </c>
      <c r="B54" s="3">
        <v>44961</v>
      </c>
      <c r="C54" s="3">
        <v>1597</v>
      </c>
      <c r="D54" s="3">
        <f t="shared" si="1"/>
        <v>46558</v>
      </c>
      <c r="E54" s="3">
        <v>29029</v>
      </c>
      <c r="F54" s="3">
        <v>2078</v>
      </c>
      <c r="G54" s="3">
        <f t="shared" si="2"/>
        <v>31107</v>
      </c>
      <c r="H54" s="4">
        <f t="shared" si="3"/>
        <v>-35.435154912034875</v>
      </c>
      <c r="I54" s="4">
        <f t="shared" si="4"/>
        <v>30.118973074514717</v>
      </c>
      <c r="J54" s="5">
        <f t="shared" si="5"/>
        <v>-33.186562996692295</v>
      </c>
    </row>
    <row r="55" spans="1:10" x14ac:dyDescent="0.25">
      <c r="A55" s="6" t="s">
        <v>47</v>
      </c>
      <c r="B55" s="7">
        <v>0</v>
      </c>
      <c r="C55" s="7">
        <v>0</v>
      </c>
      <c r="D55" s="7">
        <f t="shared" si="1"/>
        <v>0</v>
      </c>
      <c r="E55" s="7">
        <v>0</v>
      </c>
      <c r="F55" s="7">
        <v>0</v>
      </c>
      <c r="G55" s="7">
        <f t="shared" si="2"/>
        <v>0</v>
      </c>
      <c r="H55" s="8">
        <f t="shared" si="3"/>
        <v>0</v>
      </c>
      <c r="I55" s="8">
        <f t="shared" si="4"/>
        <v>0</v>
      </c>
      <c r="J55" s="9">
        <f t="shared" si="5"/>
        <v>0</v>
      </c>
    </row>
    <row r="56" spans="1:10" x14ac:dyDescent="0.25">
      <c r="A56" s="10" t="s">
        <v>48</v>
      </c>
      <c r="B56" s="3">
        <v>12754</v>
      </c>
      <c r="C56" s="3">
        <v>0</v>
      </c>
      <c r="D56" s="3">
        <f t="shared" si="1"/>
        <v>12754</v>
      </c>
      <c r="E56" s="3">
        <v>9914</v>
      </c>
      <c r="F56" s="3">
        <v>508</v>
      </c>
      <c r="G56" s="3">
        <f>+E56+F56</f>
        <v>10422</v>
      </c>
      <c r="H56" s="4">
        <f t="shared" si="3"/>
        <v>-22.267523914066174</v>
      </c>
      <c r="I56" s="4">
        <f t="shared" si="4"/>
        <v>0</v>
      </c>
      <c r="J56" s="5">
        <f t="shared" si="5"/>
        <v>-18.284459777324759</v>
      </c>
    </row>
    <row r="57" spans="1:10" x14ac:dyDescent="0.25">
      <c r="A57" s="6" t="s">
        <v>49</v>
      </c>
      <c r="B57" s="7">
        <v>692457</v>
      </c>
      <c r="C57" s="7">
        <v>1857</v>
      </c>
      <c r="D57" s="7">
        <f t="shared" si="1"/>
        <v>694314</v>
      </c>
      <c r="E57" s="7">
        <v>600942</v>
      </c>
      <c r="F57" s="7">
        <v>1815</v>
      </c>
      <c r="G57" s="7">
        <f t="shared" si="2"/>
        <v>602757</v>
      </c>
      <c r="H57" s="8">
        <f t="shared" si="3"/>
        <v>-13.215983086314385</v>
      </c>
      <c r="I57" s="8">
        <f t="shared" si="4"/>
        <v>-2.2617124394184165</v>
      </c>
      <c r="J57" s="9">
        <f t="shared" si="5"/>
        <v>-13.18668498690794</v>
      </c>
    </row>
    <row r="58" spans="1:10" x14ac:dyDescent="0.25">
      <c r="A58" s="10" t="s">
        <v>58</v>
      </c>
      <c r="B58" s="3">
        <v>33218</v>
      </c>
      <c r="C58" s="3">
        <v>7786</v>
      </c>
      <c r="D58" s="3">
        <f t="shared" si="1"/>
        <v>41004</v>
      </c>
      <c r="E58" s="3">
        <v>25700</v>
      </c>
      <c r="F58" s="3">
        <v>4338</v>
      </c>
      <c r="G58" s="3">
        <f t="shared" si="2"/>
        <v>30038</v>
      </c>
      <c r="H58" s="4">
        <f t="shared" si="3"/>
        <v>-22.632307784935879</v>
      </c>
      <c r="I58" s="4">
        <f t="shared" si="4"/>
        <v>-44.284613408682247</v>
      </c>
      <c r="J58" s="5">
        <f t="shared" si="5"/>
        <v>-26.743732318798163</v>
      </c>
    </row>
    <row r="59" spans="1:10" x14ac:dyDescent="0.25">
      <c r="A59" s="6" t="s">
        <v>59</v>
      </c>
      <c r="B59" s="7">
        <v>0</v>
      </c>
      <c r="C59" s="7">
        <v>2458</v>
      </c>
      <c r="D59" s="7">
        <f t="shared" si="1"/>
        <v>2458</v>
      </c>
      <c r="E59" s="7">
        <v>1062</v>
      </c>
      <c r="F59" s="7">
        <v>0</v>
      </c>
      <c r="G59" s="7">
        <f t="shared" si="2"/>
        <v>1062</v>
      </c>
      <c r="H59" s="8">
        <f t="shared" si="3"/>
        <v>0</v>
      </c>
      <c r="I59" s="8">
        <f t="shared" si="4"/>
        <v>-100</v>
      </c>
      <c r="J59" s="9">
        <f t="shared" si="5"/>
        <v>-56.794141578519117</v>
      </c>
    </row>
    <row r="60" spans="1:10" x14ac:dyDescent="0.25">
      <c r="A60" s="11" t="s">
        <v>50</v>
      </c>
      <c r="B60" s="12">
        <f>B61-SUM(B6+B10+B20+B32+B58+B59)</f>
        <v>37475936</v>
      </c>
      <c r="C60" s="12">
        <f t="shared" ref="C60:D60" si="6">C61-SUM(C6+C10+C20+C32+C58+C59)</f>
        <v>26984528</v>
      </c>
      <c r="D60" s="12">
        <f t="shared" si="6"/>
        <v>64460464</v>
      </c>
      <c r="E60" s="12">
        <f>E61-SUM(E6+E10+E20+E32+E58+E59+E5)</f>
        <v>29145771</v>
      </c>
      <c r="F60" s="12">
        <f t="shared" ref="F60:G60" si="7">F61-SUM(F6+F10+F20+F32+F58+F59+F5)</f>
        <v>20946747</v>
      </c>
      <c r="G60" s="12">
        <f t="shared" si="7"/>
        <v>50092518</v>
      </c>
      <c r="H60" s="13">
        <f t="shared" ref="H60:J61" si="8">+IFERROR(((E60-B60)/B60)*100,0)</f>
        <v>-22.22803721299983</v>
      </c>
      <c r="I60" s="13">
        <f t="shared" si="8"/>
        <v>-22.374973540393221</v>
      </c>
      <c r="J60" s="13">
        <f t="shared" si="8"/>
        <v>-22.289547900244713</v>
      </c>
    </row>
    <row r="61" spans="1:10" x14ac:dyDescent="0.25">
      <c r="A61" s="14" t="s">
        <v>51</v>
      </c>
      <c r="B61" s="15">
        <f>SUM(B4:B59)</f>
        <v>46800284</v>
      </c>
      <c r="C61" s="15">
        <f t="shared" ref="C61:F61" si="9">SUM(C4:C59)</f>
        <v>31465306</v>
      </c>
      <c r="D61" s="15">
        <f t="shared" si="9"/>
        <v>78265590</v>
      </c>
      <c r="E61" s="15">
        <f t="shared" si="9"/>
        <v>40385204</v>
      </c>
      <c r="F61" s="15">
        <f t="shared" si="9"/>
        <v>33698472</v>
      </c>
      <c r="G61" s="15">
        <f>SUM(G4:G59)</f>
        <v>74083676</v>
      </c>
      <c r="H61" s="16">
        <f t="shared" si="8"/>
        <v>-13.707352716064714</v>
      </c>
      <c r="I61" s="16">
        <f t="shared" si="8"/>
        <v>7.097232742627706</v>
      </c>
      <c r="J61" s="16">
        <f t="shared" si="8"/>
        <v>-5.3432344916840204</v>
      </c>
    </row>
    <row r="62" spans="1:10" x14ac:dyDescent="0.25">
      <c r="A62" s="11" t="s">
        <v>61</v>
      </c>
      <c r="B62" s="12"/>
      <c r="C62" s="12"/>
      <c r="D62" s="12">
        <v>177152</v>
      </c>
      <c r="E62" s="12"/>
      <c r="F62" s="12"/>
      <c r="G62" s="12">
        <v>121872</v>
      </c>
      <c r="H62" s="13"/>
      <c r="I62" s="13"/>
      <c r="J62" s="13">
        <f t="shared" ref="J62:J63" si="10">+IFERROR(((G62-D62)/D62)*100,0)</f>
        <v>-31.204841040462426</v>
      </c>
    </row>
    <row r="63" spans="1:10" x14ac:dyDescent="0.25">
      <c r="A63" s="11" t="s">
        <v>62</v>
      </c>
      <c r="B63" s="12"/>
      <c r="C63" s="12"/>
      <c r="D63" s="32">
        <v>2982</v>
      </c>
      <c r="E63" s="12"/>
      <c r="F63" s="12"/>
      <c r="G63" s="12">
        <v>8</v>
      </c>
      <c r="H63" s="13"/>
      <c r="I63" s="13"/>
      <c r="J63" s="13">
        <f t="shared" si="10"/>
        <v>-99.731723675385638</v>
      </c>
    </row>
    <row r="64" spans="1:10" ht="15.75" thickBot="1" x14ac:dyDescent="0.3">
      <c r="A64" s="18" t="s">
        <v>63</v>
      </c>
      <c r="B64" s="19"/>
      <c r="C64" s="19"/>
      <c r="D64" s="19">
        <f>+D62+D63</f>
        <v>180134</v>
      </c>
      <c r="E64" s="19"/>
      <c r="F64" s="19"/>
      <c r="G64" s="19">
        <f>+G62+G63</f>
        <v>121880</v>
      </c>
      <c r="H64" s="58">
        <f>+IFERROR(((G64-D64)/D64)*100,0)</f>
        <v>-32.339258551966871</v>
      </c>
      <c r="I64" s="58"/>
      <c r="J64" s="59"/>
    </row>
    <row r="65" spans="1:10" ht="15.75" thickBot="1" x14ac:dyDescent="0.3">
      <c r="A65" s="20" t="s">
        <v>64</v>
      </c>
      <c r="B65" s="33"/>
      <c r="C65" s="33"/>
      <c r="D65" s="33">
        <f>+D61+D64</f>
        <v>78445724</v>
      </c>
      <c r="E65" s="21"/>
      <c r="F65" s="21"/>
      <c r="G65" s="21">
        <f>+G61+G64</f>
        <v>74205556</v>
      </c>
      <c r="H65" s="62">
        <f>+IFERROR(((G65-D65)/D65)*100,0)</f>
        <v>-5.405225146497469</v>
      </c>
      <c r="I65" s="62"/>
      <c r="J65" s="63"/>
    </row>
    <row r="66" spans="1:10" ht="49.5" customHeight="1" x14ac:dyDescent="0.25">
      <c r="A66" s="49" t="s">
        <v>74</v>
      </c>
      <c r="B66" s="49"/>
      <c r="C66" s="49"/>
      <c r="D66" s="49"/>
      <c r="E66" s="49"/>
      <c r="F66" s="49"/>
      <c r="G66" s="49"/>
      <c r="H66" s="49"/>
      <c r="I66" s="49"/>
      <c r="J66" s="49"/>
    </row>
  </sheetData>
  <mergeCells count="8">
    <mergeCell ref="H65:J65"/>
    <mergeCell ref="A66:J66"/>
    <mergeCell ref="A1:J1"/>
    <mergeCell ref="A2:A3"/>
    <mergeCell ref="B2:D2"/>
    <mergeCell ref="E2:G2"/>
    <mergeCell ref="H2:J2"/>
    <mergeCell ref="H64:J64"/>
  </mergeCells>
  <conditionalFormatting sqref="H8:J59">
    <cfRule type="cellIs" dxfId="17" priority="1" operator="equal">
      <formula>0</formula>
    </cfRule>
  </conditionalFormatting>
  <conditionalFormatting sqref="H4:J5">
    <cfRule type="cellIs" dxfId="16" priority="5" operator="equal">
      <formula>0</formula>
    </cfRule>
  </conditionalFormatting>
  <conditionalFormatting sqref="B4:G5">
    <cfRule type="cellIs" dxfId="15" priority="6" operator="equal">
      <formula>0</formula>
    </cfRule>
  </conditionalFormatting>
  <conditionalFormatting sqref="B6:G7">
    <cfRule type="cellIs" dxfId="14" priority="4" operator="equal">
      <formula>0</formula>
    </cfRule>
  </conditionalFormatting>
  <conditionalFormatting sqref="H6:J7">
    <cfRule type="cellIs" dxfId="13" priority="3" operator="equal">
      <formula>0</formula>
    </cfRule>
  </conditionalFormatting>
  <conditionalFormatting sqref="B8:G59">
    <cfRule type="cellIs" dxfId="12" priority="2"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1" orientation="portrait" verticalDpi="597" r:id="rId1"/>
  <ignoredErrors>
    <ignoredError sqref="D5 G5 G5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5"/>
  <sheetViews>
    <sheetView zoomScale="80" zoomScaleNormal="80" workbookViewId="0">
      <selection activeCell="I69" sqref="I69"/>
    </sheetView>
  </sheetViews>
  <sheetFormatPr defaultRowHeight="15" x14ac:dyDescent="0.25"/>
  <cols>
    <col min="1" max="1" width="34" bestFit="1" customWidth="1"/>
    <col min="2" max="10" width="14.28515625" customWidth="1"/>
  </cols>
  <sheetData>
    <row r="1" spans="1:10" ht="24.75" customHeight="1" x14ac:dyDescent="0.25">
      <c r="A1" s="50" t="s">
        <v>65</v>
      </c>
      <c r="B1" s="51"/>
      <c r="C1" s="51"/>
      <c r="D1" s="51"/>
      <c r="E1" s="51"/>
      <c r="F1" s="51"/>
      <c r="G1" s="51"/>
      <c r="H1" s="51"/>
      <c r="I1" s="51"/>
      <c r="J1" s="52"/>
    </row>
    <row r="2" spans="1:10" ht="27" customHeight="1" x14ac:dyDescent="0.25">
      <c r="A2" s="64" t="s">
        <v>1</v>
      </c>
      <c r="B2" s="55" t="s">
        <v>75</v>
      </c>
      <c r="C2" s="55"/>
      <c r="D2" s="55"/>
      <c r="E2" s="55" t="s">
        <v>76</v>
      </c>
      <c r="F2" s="55"/>
      <c r="G2" s="55"/>
      <c r="H2" s="56" t="s">
        <v>72</v>
      </c>
      <c r="I2" s="56"/>
      <c r="J2" s="57"/>
    </row>
    <row r="3" spans="1:10" x14ac:dyDescent="0.25">
      <c r="A3" s="65"/>
      <c r="B3" s="1" t="s">
        <v>2</v>
      </c>
      <c r="C3" s="1" t="s">
        <v>3</v>
      </c>
      <c r="D3" s="1" t="s">
        <v>4</v>
      </c>
      <c r="E3" s="1" t="s">
        <v>2</v>
      </c>
      <c r="F3" s="1" t="s">
        <v>3</v>
      </c>
      <c r="G3" s="1" t="s">
        <v>4</v>
      </c>
      <c r="H3" s="1" t="s">
        <v>2</v>
      </c>
      <c r="I3" s="1" t="s">
        <v>3</v>
      </c>
      <c r="J3" s="2" t="s">
        <v>4</v>
      </c>
    </row>
    <row r="4" spans="1:10" x14ac:dyDescent="0.25">
      <c r="A4" s="10" t="s">
        <v>5</v>
      </c>
      <c r="B4" s="3">
        <v>51619</v>
      </c>
      <c r="C4" s="3">
        <v>128830</v>
      </c>
      <c r="D4" s="3">
        <f>SUM(B4:C4)</f>
        <v>180449</v>
      </c>
      <c r="E4" s="3">
        <v>29058</v>
      </c>
      <c r="F4" s="3">
        <v>84339</v>
      </c>
      <c r="G4" s="3">
        <f>SUM(E4:F4)</f>
        <v>113397</v>
      </c>
      <c r="H4" s="4">
        <f>+IFERROR(((E4-B4)/B4)*100,)</f>
        <v>-43.706774637245978</v>
      </c>
      <c r="I4" s="4">
        <f t="shared" ref="I4:J4" si="0">+IFERROR(((F4-C4)/C4)*100,)</f>
        <v>-34.534658076534967</v>
      </c>
      <c r="J4" s="5">
        <f t="shared" si="0"/>
        <v>-37.158421493053439</v>
      </c>
    </row>
    <row r="5" spans="1:10" x14ac:dyDescent="0.25">
      <c r="A5" s="6" t="s">
        <v>70</v>
      </c>
      <c r="B5" s="7">
        <v>0</v>
      </c>
      <c r="C5" s="7">
        <v>0</v>
      </c>
      <c r="D5" s="7">
        <f>+B5+C5</f>
        <v>0</v>
      </c>
      <c r="E5" s="7">
        <v>16725</v>
      </c>
      <c r="F5" s="7">
        <v>47873</v>
      </c>
      <c r="G5" s="7">
        <f>+E5+F5</f>
        <v>64598</v>
      </c>
      <c r="H5" s="8"/>
      <c r="I5" s="8"/>
      <c r="J5" s="9"/>
    </row>
    <row r="6" spans="1:10" x14ac:dyDescent="0.25">
      <c r="A6" s="10" t="s">
        <v>54</v>
      </c>
      <c r="B6" s="3">
        <v>56689</v>
      </c>
      <c r="C6" s="3">
        <v>31367</v>
      </c>
      <c r="D6" s="3">
        <f t="shared" ref="D6:D59" si="1">SUM(B6:C6)</f>
        <v>88056</v>
      </c>
      <c r="E6" s="3">
        <v>53044</v>
      </c>
      <c r="F6" s="3">
        <v>36890</v>
      </c>
      <c r="G6" s="3">
        <f t="shared" ref="G6:G59" si="2">SUM(E6:F6)</f>
        <v>89934</v>
      </c>
      <c r="H6" s="4">
        <f t="shared" ref="H6:H59" si="3">+IFERROR(((E6-B6)/B6)*100,)</f>
        <v>-6.4298188361057704</v>
      </c>
      <c r="I6" s="4">
        <f t="shared" ref="I6:I59" si="4">+IFERROR(((F6-C6)/C6)*100,)</f>
        <v>17.607676857844233</v>
      </c>
      <c r="J6" s="5">
        <f t="shared" ref="J6:J59" si="5">+IFERROR(((G6-D6)/D6)*100,)</f>
        <v>2.1327337149086945</v>
      </c>
    </row>
    <row r="7" spans="1:10" x14ac:dyDescent="0.25">
      <c r="A7" s="6" t="s">
        <v>6</v>
      </c>
      <c r="B7" s="7">
        <v>41589</v>
      </c>
      <c r="C7" s="7">
        <v>6398</v>
      </c>
      <c r="D7" s="7">
        <f t="shared" si="1"/>
        <v>47987</v>
      </c>
      <c r="E7" s="7">
        <v>32325</v>
      </c>
      <c r="F7" s="7">
        <v>6573</v>
      </c>
      <c r="G7" s="7">
        <f t="shared" si="2"/>
        <v>38898</v>
      </c>
      <c r="H7" s="8">
        <f t="shared" si="3"/>
        <v>-22.275120825218206</v>
      </c>
      <c r="I7" s="8">
        <f t="shared" si="4"/>
        <v>2.7352297592997812</v>
      </c>
      <c r="J7" s="9">
        <f t="shared" si="5"/>
        <v>-18.940546397982789</v>
      </c>
    </row>
    <row r="8" spans="1:10" x14ac:dyDescent="0.25">
      <c r="A8" s="10" t="s">
        <v>7</v>
      </c>
      <c r="B8" s="3">
        <v>27743</v>
      </c>
      <c r="C8" s="3">
        <v>4650</v>
      </c>
      <c r="D8" s="3">
        <f t="shared" si="1"/>
        <v>32393</v>
      </c>
      <c r="E8" s="3">
        <v>23930</v>
      </c>
      <c r="F8" s="3">
        <v>5504</v>
      </c>
      <c r="G8" s="3">
        <f t="shared" si="2"/>
        <v>29434</v>
      </c>
      <c r="H8" s="4">
        <f t="shared" si="3"/>
        <v>-13.744007497386729</v>
      </c>
      <c r="I8" s="4">
        <f t="shared" si="4"/>
        <v>18.365591397849464</v>
      </c>
      <c r="J8" s="5">
        <f t="shared" si="5"/>
        <v>-9.1346895934306804</v>
      </c>
    </row>
    <row r="9" spans="1:10" x14ac:dyDescent="0.25">
      <c r="A9" s="6" t="s">
        <v>8</v>
      </c>
      <c r="B9" s="7">
        <v>19547</v>
      </c>
      <c r="C9" s="7">
        <v>27958</v>
      </c>
      <c r="D9" s="7">
        <f t="shared" si="1"/>
        <v>47505</v>
      </c>
      <c r="E9" s="7">
        <v>18441</v>
      </c>
      <c r="F9" s="7">
        <v>36009</v>
      </c>
      <c r="G9" s="7">
        <f t="shared" si="2"/>
        <v>54450</v>
      </c>
      <c r="H9" s="8">
        <f t="shared" si="3"/>
        <v>-5.658157261983936</v>
      </c>
      <c r="I9" s="8">
        <f t="shared" si="4"/>
        <v>28.796766578439087</v>
      </c>
      <c r="J9" s="9">
        <f t="shared" si="5"/>
        <v>14.619513735396275</v>
      </c>
    </row>
    <row r="10" spans="1:10" x14ac:dyDescent="0.25">
      <c r="A10" s="10" t="s">
        <v>55</v>
      </c>
      <c r="B10" s="3">
        <v>1420</v>
      </c>
      <c r="C10" s="3">
        <v>722</v>
      </c>
      <c r="D10" s="3">
        <f t="shared" si="1"/>
        <v>2142</v>
      </c>
      <c r="E10" s="3">
        <v>1258</v>
      </c>
      <c r="F10" s="3">
        <v>835</v>
      </c>
      <c r="G10" s="3">
        <f t="shared" si="2"/>
        <v>2093</v>
      </c>
      <c r="H10" s="4">
        <f t="shared" si="3"/>
        <v>-11.408450704225352</v>
      </c>
      <c r="I10" s="4">
        <f t="shared" si="4"/>
        <v>15.650969529085874</v>
      </c>
      <c r="J10" s="5">
        <f t="shared" si="5"/>
        <v>-2.2875816993464051</v>
      </c>
    </row>
    <row r="11" spans="1:10" x14ac:dyDescent="0.25">
      <c r="A11" s="6" t="s">
        <v>9</v>
      </c>
      <c r="B11" s="7">
        <v>2957</v>
      </c>
      <c r="C11" s="7">
        <v>2789</v>
      </c>
      <c r="D11" s="7">
        <f t="shared" si="1"/>
        <v>5746</v>
      </c>
      <c r="E11" s="7">
        <v>2674</v>
      </c>
      <c r="F11" s="7">
        <v>3311</v>
      </c>
      <c r="G11" s="7">
        <f t="shared" si="2"/>
        <v>5985</v>
      </c>
      <c r="H11" s="8">
        <f t="shared" si="3"/>
        <v>-9.5705106526885348</v>
      </c>
      <c r="I11" s="8">
        <f t="shared" si="4"/>
        <v>18.716385801362495</v>
      </c>
      <c r="J11" s="9">
        <f t="shared" si="5"/>
        <v>4.1594152453880966</v>
      </c>
    </row>
    <row r="12" spans="1:10" x14ac:dyDescent="0.25">
      <c r="A12" s="10" t="s">
        <v>10</v>
      </c>
      <c r="B12" s="3">
        <v>4634</v>
      </c>
      <c r="C12" s="3">
        <v>1300</v>
      </c>
      <c r="D12" s="3">
        <f t="shared" si="1"/>
        <v>5934</v>
      </c>
      <c r="E12" s="3">
        <v>4435</v>
      </c>
      <c r="F12" s="3">
        <v>1681</v>
      </c>
      <c r="G12" s="3">
        <f t="shared" si="2"/>
        <v>6116</v>
      </c>
      <c r="H12" s="4">
        <f t="shared" si="3"/>
        <v>-4.2943461372464391</v>
      </c>
      <c r="I12" s="4">
        <f t="shared" si="4"/>
        <v>29.307692307692307</v>
      </c>
      <c r="J12" s="5">
        <f t="shared" si="5"/>
        <v>3.0670711156049881</v>
      </c>
    </row>
    <row r="13" spans="1:10" x14ac:dyDescent="0.25">
      <c r="A13" s="6" t="s">
        <v>11</v>
      </c>
      <c r="B13" s="7">
        <v>13306</v>
      </c>
      <c r="C13" s="7">
        <v>1893</v>
      </c>
      <c r="D13" s="7">
        <f t="shared" si="1"/>
        <v>15199</v>
      </c>
      <c r="E13" s="7">
        <v>11534</v>
      </c>
      <c r="F13" s="7">
        <v>2181</v>
      </c>
      <c r="G13" s="7">
        <f t="shared" si="2"/>
        <v>13715</v>
      </c>
      <c r="H13" s="8">
        <f t="shared" si="3"/>
        <v>-13.31730046595521</v>
      </c>
      <c r="I13" s="8">
        <f t="shared" si="4"/>
        <v>15.213946117274169</v>
      </c>
      <c r="J13" s="9">
        <f t="shared" si="5"/>
        <v>-9.7638002500164482</v>
      </c>
    </row>
    <row r="14" spans="1:10" x14ac:dyDescent="0.25">
      <c r="A14" s="10" t="s">
        <v>12</v>
      </c>
      <c r="B14" s="3">
        <v>9419</v>
      </c>
      <c r="C14" s="3">
        <v>270</v>
      </c>
      <c r="D14" s="3">
        <f t="shared" si="1"/>
        <v>9689</v>
      </c>
      <c r="E14" s="3">
        <v>7806</v>
      </c>
      <c r="F14" s="3">
        <v>362</v>
      </c>
      <c r="G14" s="3">
        <f t="shared" si="2"/>
        <v>8168</v>
      </c>
      <c r="H14" s="4">
        <f t="shared" si="3"/>
        <v>-17.124960186856352</v>
      </c>
      <c r="I14" s="4">
        <f t="shared" si="4"/>
        <v>34.074074074074076</v>
      </c>
      <c r="J14" s="5">
        <f t="shared" si="5"/>
        <v>-15.698214470017547</v>
      </c>
    </row>
    <row r="15" spans="1:10" x14ac:dyDescent="0.25">
      <c r="A15" s="6" t="s">
        <v>13</v>
      </c>
      <c r="B15" s="7">
        <v>3783</v>
      </c>
      <c r="C15" s="7">
        <v>49</v>
      </c>
      <c r="D15" s="7">
        <f t="shared" si="1"/>
        <v>3832</v>
      </c>
      <c r="E15" s="7">
        <v>2765</v>
      </c>
      <c r="F15" s="7">
        <v>29</v>
      </c>
      <c r="G15" s="7">
        <f t="shared" si="2"/>
        <v>2794</v>
      </c>
      <c r="H15" s="8">
        <f t="shared" si="3"/>
        <v>-26.909859899550622</v>
      </c>
      <c r="I15" s="8">
        <f t="shared" si="4"/>
        <v>-40.816326530612244</v>
      </c>
      <c r="J15" s="9">
        <f t="shared" si="5"/>
        <v>-27.087682672233822</v>
      </c>
    </row>
    <row r="16" spans="1:10" x14ac:dyDescent="0.25">
      <c r="A16" s="10" t="s">
        <v>14</v>
      </c>
      <c r="B16" s="3">
        <v>6875</v>
      </c>
      <c r="C16" s="3">
        <v>662</v>
      </c>
      <c r="D16" s="3">
        <f t="shared" si="1"/>
        <v>7537</v>
      </c>
      <c r="E16" s="3">
        <v>5858</v>
      </c>
      <c r="F16" s="3">
        <v>806</v>
      </c>
      <c r="G16" s="3">
        <f t="shared" si="2"/>
        <v>6664</v>
      </c>
      <c r="H16" s="4">
        <f t="shared" si="3"/>
        <v>-14.792727272727275</v>
      </c>
      <c r="I16" s="4">
        <f t="shared" si="4"/>
        <v>21.75226586102719</v>
      </c>
      <c r="J16" s="5">
        <f t="shared" si="5"/>
        <v>-11.582857901021628</v>
      </c>
    </row>
    <row r="17" spans="1:10" x14ac:dyDescent="0.25">
      <c r="A17" s="6" t="s">
        <v>15</v>
      </c>
      <c r="B17" s="7">
        <v>822</v>
      </c>
      <c r="C17" s="7">
        <v>20</v>
      </c>
      <c r="D17" s="7">
        <f t="shared" si="1"/>
        <v>842</v>
      </c>
      <c r="E17" s="7">
        <v>639</v>
      </c>
      <c r="F17" s="7">
        <v>6</v>
      </c>
      <c r="G17" s="7">
        <f t="shared" si="2"/>
        <v>645</v>
      </c>
      <c r="H17" s="8">
        <f t="shared" si="3"/>
        <v>-22.262773722627738</v>
      </c>
      <c r="I17" s="8">
        <f t="shared" si="4"/>
        <v>-70</v>
      </c>
      <c r="J17" s="9">
        <f t="shared" si="5"/>
        <v>-23.396674584323041</v>
      </c>
    </row>
    <row r="18" spans="1:10" x14ac:dyDescent="0.25">
      <c r="A18" s="10" t="s">
        <v>16</v>
      </c>
      <c r="B18" s="3">
        <v>868</v>
      </c>
      <c r="C18" s="3">
        <v>4</v>
      </c>
      <c r="D18" s="3">
        <f t="shared" si="1"/>
        <v>872</v>
      </c>
      <c r="E18" s="3">
        <v>880</v>
      </c>
      <c r="F18" s="3">
        <v>0</v>
      </c>
      <c r="G18" s="3">
        <f t="shared" si="2"/>
        <v>880</v>
      </c>
      <c r="H18" s="4">
        <f t="shared" si="3"/>
        <v>1.3824884792626728</v>
      </c>
      <c r="I18" s="4">
        <f t="shared" si="4"/>
        <v>-100</v>
      </c>
      <c r="J18" s="5">
        <f t="shared" si="5"/>
        <v>0.91743119266055051</v>
      </c>
    </row>
    <row r="19" spans="1:10" x14ac:dyDescent="0.25">
      <c r="A19" s="6" t="s">
        <v>17</v>
      </c>
      <c r="B19" s="7">
        <v>517</v>
      </c>
      <c r="C19" s="7">
        <v>48</v>
      </c>
      <c r="D19" s="7">
        <f t="shared" si="1"/>
        <v>565</v>
      </c>
      <c r="E19" s="7">
        <v>506</v>
      </c>
      <c r="F19" s="7">
        <v>31</v>
      </c>
      <c r="G19" s="7">
        <f t="shared" si="2"/>
        <v>537</v>
      </c>
      <c r="H19" s="8">
        <f t="shared" si="3"/>
        <v>-2.1276595744680851</v>
      </c>
      <c r="I19" s="8">
        <f t="shared" si="4"/>
        <v>-35.416666666666671</v>
      </c>
      <c r="J19" s="9">
        <f t="shared" si="5"/>
        <v>-4.9557522123893802</v>
      </c>
    </row>
    <row r="20" spans="1:10" x14ac:dyDescent="0.25">
      <c r="A20" s="10" t="s">
        <v>56</v>
      </c>
      <c r="B20" s="3">
        <v>0</v>
      </c>
      <c r="C20" s="3">
        <v>0</v>
      </c>
      <c r="D20" s="3"/>
      <c r="E20" s="3">
        <v>0</v>
      </c>
      <c r="F20" s="3">
        <v>0</v>
      </c>
      <c r="G20" s="3"/>
      <c r="H20" s="4">
        <f t="shared" si="3"/>
        <v>0</v>
      </c>
      <c r="I20" s="4">
        <f t="shared" si="4"/>
        <v>0</v>
      </c>
      <c r="J20" s="5">
        <f t="shared" si="5"/>
        <v>0</v>
      </c>
    </row>
    <row r="21" spans="1:10" x14ac:dyDescent="0.25">
      <c r="A21" s="6" t="s">
        <v>18</v>
      </c>
      <c r="B21" s="7">
        <v>1120</v>
      </c>
      <c r="C21" s="7">
        <v>38</v>
      </c>
      <c r="D21" s="7">
        <f t="shared" si="1"/>
        <v>1158</v>
      </c>
      <c r="E21" s="7">
        <v>784</v>
      </c>
      <c r="F21" s="7">
        <v>22</v>
      </c>
      <c r="G21" s="7">
        <f t="shared" si="2"/>
        <v>806</v>
      </c>
      <c r="H21" s="8">
        <f t="shared" si="3"/>
        <v>-30</v>
      </c>
      <c r="I21" s="8">
        <f t="shared" si="4"/>
        <v>-42.105263157894733</v>
      </c>
      <c r="J21" s="9">
        <f t="shared" si="5"/>
        <v>-30.397236614853195</v>
      </c>
    </row>
    <row r="22" spans="1:10" x14ac:dyDescent="0.25">
      <c r="A22" s="10" t="s">
        <v>19</v>
      </c>
      <c r="B22" s="3">
        <v>0</v>
      </c>
      <c r="C22" s="3">
        <v>0</v>
      </c>
      <c r="D22" s="3"/>
      <c r="E22" s="3">
        <v>0</v>
      </c>
      <c r="F22" s="3">
        <v>0</v>
      </c>
      <c r="G22" s="3"/>
      <c r="H22" s="4">
        <f t="shared" si="3"/>
        <v>0</v>
      </c>
      <c r="I22" s="4">
        <f t="shared" si="4"/>
        <v>0</v>
      </c>
      <c r="J22" s="5">
        <f t="shared" si="5"/>
        <v>0</v>
      </c>
    </row>
    <row r="23" spans="1:10" x14ac:dyDescent="0.25">
      <c r="A23" s="6" t="s">
        <v>20</v>
      </c>
      <c r="B23" s="7">
        <v>1772</v>
      </c>
      <c r="C23" s="7">
        <v>20</v>
      </c>
      <c r="D23" s="7">
        <f t="shared" si="1"/>
        <v>1792</v>
      </c>
      <c r="E23" s="7">
        <v>1482</v>
      </c>
      <c r="F23" s="7">
        <v>4</v>
      </c>
      <c r="G23" s="7">
        <f t="shared" si="2"/>
        <v>1486</v>
      </c>
      <c r="H23" s="8">
        <f t="shared" si="3"/>
        <v>-16.365688487584652</v>
      </c>
      <c r="I23" s="8">
        <f t="shared" si="4"/>
        <v>-80</v>
      </c>
      <c r="J23" s="9">
        <f t="shared" si="5"/>
        <v>-17.075892857142858</v>
      </c>
    </row>
    <row r="24" spans="1:10" x14ac:dyDescent="0.25">
      <c r="A24" s="10" t="s">
        <v>21</v>
      </c>
      <c r="B24" s="3">
        <v>608</v>
      </c>
      <c r="C24" s="3">
        <v>9</v>
      </c>
      <c r="D24" s="3">
        <f t="shared" si="1"/>
        <v>617</v>
      </c>
      <c r="E24" s="3">
        <v>572</v>
      </c>
      <c r="F24" s="3">
        <v>8</v>
      </c>
      <c r="G24" s="3">
        <f t="shared" si="2"/>
        <v>580</v>
      </c>
      <c r="H24" s="4">
        <f t="shared" si="3"/>
        <v>-5.9210526315789469</v>
      </c>
      <c r="I24" s="4">
        <f t="shared" si="4"/>
        <v>-11.111111111111111</v>
      </c>
      <c r="J24" s="5">
        <f t="shared" si="5"/>
        <v>-5.9967585089141</v>
      </c>
    </row>
    <row r="25" spans="1:10" x14ac:dyDescent="0.25">
      <c r="A25" s="6" t="s">
        <v>22</v>
      </c>
      <c r="B25" s="7">
        <v>661</v>
      </c>
      <c r="C25" s="7">
        <v>78</v>
      </c>
      <c r="D25" s="7">
        <f t="shared" si="1"/>
        <v>739</v>
      </c>
      <c r="E25" s="7">
        <v>741</v>
      </c>
      <c r="F25" s="7">
        <v>54</v>
      </c>
      <c r="G25" s="7">
        <f t="shared" si="2"/>
        <v>795</v>
      </c>
      <c r="H25" s="8">
        <f t="shared" si="3"/>
        <v>12.102874432677762</v>
      </c>
      <c r="I25" s="8">
        <f t="shared" si="4"/>
        <v>-30.76923076923077</v>
      </c>
      <c r="J25" s="9">
        <f t="shared" si="5"/>
        <v>7.5778078484438431</v>
      </c>
    </row>
    <row r="26" spans="1:10" x14ac:dyDescent="0.25">
      <c r="A26" s="10" t="s">
        <v>23</v>
      </c>
      <c r="B26" s="3">
        <v>841</v>
      </c>
      <c r="C26" s="3">
        <v>8</v>
      </c>
      <c r="D26" s="3">
        <f t="shared" si="1"/>
        <v>849</v>
      </c>
      <c r="E26" s="3">
        <v>385</v>
      </c>
      <c r="F26" s="3">
        <v>8</v>
      </c>
      <c r="G26" s="3">
        <f t="shared" si="2"/>
        <v>393</v>
      </c>
      <c r="H26" s="4">
        <f t="shared" si="3"/>
        <v>-54.22116527942925</v>
      </c>
      <c r="I26" s="4">
        <f t="shared" si="4"/>
        <v>0</v>
      </c>
      <c r="J26" s="5">
        <f t="shared" si="5"/>
        <v>-53.710247349823327</v>
      </c>
    </row>
    <row r="27" spans="1:10" x14ac:dyDescent="0.25">
      <c r="A27" s="6" t="s">
        <v>24</v>
      </c>
      <c r="B27" s="7">
        <v>0</v>
      </c>
      <c r="C27" s="7">
        <v>0</v>
      </c>
      <c r="D27" s="7"/>
      <c r="E27" s="7">
        <v>0</v>
      </c>
      <c r="F27" s="7">
        <v>0</v>
      </c>
      <c r="G27" s="7">
        <f t="shared" si="2"/>
        <v>0</v>
      </c>
      <c r="H27" s="8">
        <f t="shared" si="3"/>
        <v>0</v>
      </c>
      <c r="I27" s="8">
        <f t="shared" si="4"/>
        <v>0</v>
      </c>
      <c r="J27" s="9">
        <f t="shared" si="5"/>
        <v>0</v>
      </c>
    </row>
    <row r="28" spans="1:10" x14ac:dyDescent="0.25">
      <c r="A28" s="10" t="s">
        <v>25</v>
      </c>
      <c r="B28" s="3">
        <v>1688</v>
      </c>
      <c r="C28" s="3">
        <v>274</v>
      </c>
      <c r="D28" s="3">
        <f t="shared" si="1"/>
        <v>1962</v>
      </c>
      <c r="E28" s="3">
        <v>1493</v>
      </c>
      <c r="F28" s="3">
        <v>289</v>
      </c>
      <c r="G28" s="3">
        <f t="shared" si="2"/>
        <v>1782</v>
      </c>
      <c r="H28" s="4">
        <f t="shared" si="3"/>
        <v>-11.552132701421801</v>
      </c>
      <c r="I28" s="4">
        <f t="shared" si="4"/>
        <v>5.4744525547445262</v>
      </c>
      <c r="J28" s="5">
        <f t="shared" si="5"/>
        <v>-9.1743119266055047</v>
      </c>
    </row>
    <row r="29" spans="1:10" x14ac:dyDescent="0.25">
      <c r="A29" s="6" t="s">
        <v>26</v>
      </c>
      <c r="B29" s="7">
        <v>5350</v>
      </c>
      <c r="C29" s="7">
        <v>151</v>
      </c>
      <c r="D29" s="7">
        <f t="shared" si="1"/>
        <v>5501</v>
      </c>
      <c r="E29" s="7">
        <v>4389</v>
      </c>
      <c r="F29" s="7">
        <v>155</v>
      </c>
      <c r="G29" s="7">
        <f t="shared" si="2"/>
        <v>4544</v>
      </c>
      <c r="H29" s="8">
        <f t="shared" si="3"/>
        <v>-17.962616822429904</v>
      </c>
      <c r="I29" s="8">
        <f t="shared" si="4"/>
        <v>2.6490066225165565</v>
      </c>
      <c r="J29" s="9">
        <f t="shared" si="5"/>
        <v>-17.39683693873841</v>
      </c>
    </row>
    <row r="30" spans="1:10" x14ac:dyDescent="0.25">
      <c r="A30" s="10" t="s">
        <v>27</v>
      </c>
      <c r="B30" s="3">
        <v>2652</v>
      </c>
      <c r="C30" s="3">
        <v>67</v>
      </c>
      <c r="D30" s="3">
        <f t="shared" si="1"/>
        <v>2719</v>
      </c>
      <c r="E30" s="3">
        <v>2295</v>
      </c>
      <c r="F30" s="3">
        <v>52</v>
      </c>
      <c r="G30" s="3">
        <f t="shared" si="2"/>
        <v>2347</v>
      </c>
      <c r="H30" s="4">
        <f t="shared" si="3"/>
        <v>-13.461538461538462</v>
      </c>
      <c r="I30" s="4">
        <f t="shared" si="4"/>
        <v>-22.388059701492537</v>
      </c>
      <c r="J30" s="5">
        <f t="shared" si="5"/>
        <v>-13.681500551673409</v>
      </c>
    </row>
    <row r="31" spans="1:10" x14ac:dyDescent="0.25">
      <c r="A31" s="6" t="s">
        <v>28</v>
      </c>
      <c r="B31" s="7">
        <v>1295</v>
      </c>
      <c r="C31" s="7">
        <v>2</v>
      </c>
      <c r="D31" s="7">
        <f t="shared" si="1"/>
        <v>1297</v>
      </c>
      <c r="E31" s="7">
        <v>1121</v>
      </c>
      <c r="F31" s="7">
        <v>3</v>
      </c>
      <c r="G31" s="7">
        <f t="shared" si="2"/>
        <v>1124</v>
      </c>
      <c r="H31" s="8">
        <f t="shared" si="3"/>
        <v>-13.436293436293436</v>
      </c>
      <c r="I31" s="8">
        <f t="shared" si="4"/>
        <v>50</v>
      </c>
      <c r="J31" s="9">
        <f t="shared" si="5"/>
        <v>-13.338473400154202</v>
      </c>
    </row>
    <row r="32" spans="1:10" x14ac:dyDescent="0.25">
      <c r="A32" s="10" t="s">
        <v>57</v>
      </c>
      <c r="B32" s="3">
        <v>2</v>
      </c>
      <c r="C32" s="3">
        <v>211</v>
      </c>
      <c r="D32" s="3">
        <f t="shared" si="1"/>
        <v>213</v>
      </c>
      <c r="E32" s="3">
        <v>5</v>
      </c>
      <c r="F32" s="3">
        <v>166</v>
      </c>
      <c r="G32" s="3">
        <f t="shared" si="2"/>
        <v>171</v>
      </c>
      <c r="H32" s="4">
        <f t="shared" si="3"/>
        <v>150</v>
      </c>
      <c r="I32" s="4">
        <f t="shared" si="4"/>
        <v>-21.327014218009481</v>
      </c>
      <c r="J32" s="5">
        <f t="shared" si="5"/>
        <v>-19.718309859154928</v>
      </c>
    </row>
    <row r="33" spans="1:10" x14ac:dyDescent="0.25">
      <c r="A33" s="6" t="s">
        <v>69</v>
      </c>
      <c r="B33" s="7">
        <v>454</v>
      </c>
      <c r="C33" s="7">
        <v>0</v>
      </c>
      <c r="D33" s="7">
        <f t="shared" si="1"/>
        <v>454</v>
      </c>
      <c r="E33" s="7">
        <v>398</v>
      </c>
      <c r="F33" s="7">
        <v>0</v>
      </c>
      <c r="G33" s="7">
        <f t="shared" si="2"/>
        <v>398</v>
      </c>
      <c r="H33" s="8">
        <f t="shared" si="3"/>
        <v>-12.334801762114537</v>
      </c>
      <c r="I33" s="8">
        <f t="shared" si="4"/>
        <v>0</v>
      </c>
      <c r="J33" s="9">
        <f t="shared" si="5"/>
        <v>-12.334801762114537</v>
      </c>
    </row>
    <row r="34" spans="1:10" x14ac:dyDescent="0.25">
      <c r="A34" s="10" t="s">
        <v>29</v>
      </c>
      <c r="B34" s="3">
        <v>2786</v>
      </c>
      <c r="C34" s="3">
        <v>729</v>
      </c>
      <c r="D34" s="3">
        <f t="shared" si="1"/>
        <v>3515</v>
      </c>
      <c r="E34" s="3">
        <v>2736</v>
      </c>
      <c r="F34" s="3">
        <v>761</v>
      </c>
      <c r="G34" s="3">
        <f t="shared" si="2"/>
        <v>3497</v>
      </c>
      <c r="H34" s="4">
        <f t="shared" si="3"/>
        <v>-1.7946877243359656</v>
      </c>
      <c r="I34" s="4">
        <f t="shared" si="4"/>
        <v>4.3895747599451296</v>
      </c>
      <c r="J34" s="5">
        <f t="shared" si="5"/>
        <v>-0.5120910384068279</v>
      </c>
    </row>
    <row r="35" spans="1:10" x14ac:dyDescent="0.25">
      <c r="A35" s="6" t="s">
        <v>68</v>
      </c>
      <c r="B35" s="7">
        <v>767</v>
      </c>
      <c r="C35" s="7">
        <v>0</v>
      </c>
      <c r="D35" s="7">
        <f t="shared" si="1"/>
        <v>767</v>
      </c>
      <c r="E35" s="7">
        <v>715</v>
      </c>
      <c r="F35" s="7">
        <v>10</v>
      </c>
      <c r="G35" s="7">
        <f t="shared" si="2"/>
        <v>725</v>
      </c>
      <c r="H35" s="8">
        <f t="shared" si="3"/>
        <v>-6.7796610169491522</v>
      </c>
      <c r="I35" s="8">
        <f t="shared" si="4"/>
        <v>0</v>
      </c>
      <c r="J35" s="9">
        <f t="shared" si="5"/>
        <v>-5.4758800521512381</v>
      </c>
    </row>
    <row r="36" spans="1:10" x14ac:dyDescent="0.25">
      <c r="A36" s="10" t="s">
        <v>30</v>
      </c>
      <c r="B36" s="3">
        <v>273</v>
      </c>
      <c r="C36" s="3">
        <v>201</v>
      </c>
      <c r="D36" s="3">
        <f t="shared" si="1"/>
        <v>474</v>
      </c>
      <c r="E36" s="3">
        <v>254</v>
      </c>
      <c r="F36" s="3">
        <v>217</v>
      </c>
      <c r="G36" s="3">
        <f t="shared" si="2"/>
        <v>471</v>
      </c>
      <c r="H36" s="4">
        <f t="shared" si="3"/>
        <v>-6.9597069597069599</v>
      </c>
      <c r="I36" s="4">
        <f t="shared" si="4"/>
        <v>7.9601990049751246</v>
      </c>
      <c r="J36" s="5">
        <f t="shared" si="5"/>
        <v>-0.63291139240506333</v>
      </c>
    </row>
    <row r="37" spans="1:10" x14ac:dyDescent="0.25">
      <c r="A37" s="6" t="s">
        <v>31</v>
      </c>
      <c r="B37" s="7">
        <v>965</v>
      </c>
      <c r="C37" s="7">
        <v>11</v>
      </c>
      <c r="D37" s="7">
        <f t="shared" si="1"/>
        <v>976</v>
      </c>
      <c r="E37" s="7">
        <v>787</v>
      </c>
      <c r="F37" s="7">
        <v>0</v>
      </c>
      <c r="G37" s="7">
        <f t="shared" si="2"/>
        <v>787</v>
      </c>
      <c r="H37" s="8">
        <f t="shared" si="3"/>
        <v>-18.445595854922281</v>
      </c>
      <c r="I37" s="8">
        <f t="shared" si="4"/>
        <v>-100</v>
      </c>
      <c r="J37" s="9">
        <f t="shared" si="5"/>
        <v>-19.364754098360656</v>
      </c>
    </row>
    <row r="38" spans="1:10" x14ac:dyDescent="0.25">
      <c r="A38" s="10" t="s">
        <v>32</v>
      </c>
      <c r="B38" s="3">
        <v>1602</v>
      </c>
      <c r="C38" s="3">
        <v>0</v>
      </c>
      <c r="D38" s="3">
        <f t="shared" si="1"/>
        <v>1602</v>
      </c>
      <c r="E38" s="3">
        <v>1445</v>
      </c>
      <c r="F38" s="3">
        <v>0</v>
      </c>
      <c r="G38" s="3">
        <f t="shared" si="2"/>
        <v>1445</v>
      </c>
      <c r="H38" s="4">
        <f t="shared" si="3"/>
        <v>-9.8002496878901368</v>
      </c>
      <c r="I38" s="4">
        <f t="shared" si="4"/>
        <v>0</v>
      </c>
      <c r="J38" s="5">
        <f t="shared" si="5"/>
        <v>-9.8002496878901368</v>
      </c>
    </row>
    <row r="39" spans="1:10" x14ac:dyDescent="0.25">
      <c r="A39" s="6" t="s">
        <v>33</v>
      </c>
      <c r="B39" s="7">
        <v>291</v>
      </c>
      <c r="C39" s="7">
        <v>12</v>
      </c>
      <c r="D39" s="7">
        <f t="shared" si="1"/>
        <v>303</v>
      </c>
      <c r="E39" s="7">
        <v>195</v>
      </c>
      <c r="F39" s="7">
        <v>10</v>
      </c>
      <c r="G39" s="7">
        <f t="shared" si="2"/>
        <v>205</v>
      </c>
      <c r="H39" s="8">
        <f t="shared" si="3"/>
        <v>-32.989690721649481</v>
      </c>
      <c r="I39" s="8">
        <f t="shared" si="4"/>
        <v>-16.666666666666664</v>
      </c>
      <c r="J39" s="9">
        <f t="shared" si="5"/>
        <v>-32.343234323432341</v>
      </c>
    </row>
    <row r="40" spans="1:10" x14ac:dyDescent="0.25">
      <c r="A40" s="10" t="s">
        <v>34</v>
      </c>
      <c r="B40" s="3">
        <v>4760</v>
      </c>
      <c r="C40" s="3">
        <v>650</v>
      </c>
      <c r="D40" s="3">
        <f t="shared" si="1"/>
        <v>5410</v>
      </c>
      <c r="E40" s="3">
        <v>4900</v>
      </c>
      <c r="F40" s="3">
        <v>696</v>
      </c>
      <c r="G40" s="3">
        <f t="shared" si="2"/>
        <v>5596</v>
      </c>
      <c r="H40" s="4">
        <f t="shared" si="3"/>
        <v>2.9411764705882351</v>
      </c>
      <c r="I40" s="4">
        <f t="shared" si="4"/>
        <v>7.0769230769230766</v>
      </c>
      <c r="J40" s="5">
        <f t="shared" si="5"/>
        <v>3.4380776340110906</v>
      </c>
    </row>
    <row r="41" spans="1:10" x14ac:dyDescent="0.25">
      <c r="A41" s="6" t="s">
        <v>35</v>
      </c>
      <c r="B41" s="7">
        <v>126</v>
      </c>
      <c r="C41" s="7">
        <v>20</v>
      </c>
      <c r="D41" s="7">
        <f t="shared" si="1"/>
        <v>146</v>
      </c>
      <c r="E41" s="7">
        <v>134</v>
      </c>
      <c r="F41" s="7">
        <v>7</v>
      </c>
      <c r="G41" s="7">
        <f t="shared" si="2"/>
        <v>141</v>
      </c>
      <c r="H41" s="8">
        <f t="shared" si="3"/>
        <v>6.3492063492063489</v>
      </c>
      <c r="I41" s="8">
        <f t="shared" si="4"/>
        <v>-65</v>
      </c>
      <c r="J41" s="9">
        <f t="shared" si="5"/>
        <v>-3.4246575342465753</v>
      </c>
    </row>
    <row r="42" spans="1:10" x14ac:dyDescent="0.25">
      <c r="A42" s="10" t="s">
        <v>36</v>
      </c>
      <c r="B42" s="3">
        <v>3027</v>
      </c>
      <c r="C42" s="3">
        <v>265</v>
      </c>
      <c r="D42" s="3">
        <f t="shared" si="1"/>
        <v>3292</v>
      </c>
      <c r="E42" s="3">
        <v>2524</v>
      </c>
      <c r="F42" s="3">
        <v>265</v>
      </c>
      <c r="G42" s="3">
        <f t="shared" si="2"/>
        <v>2789</v>
      </c>
      <c r="H42" s="4">
        <f t="shared" si="3"/>
        <v>-16.617112652791544</v>
      </c>
      <c r="I42" s="41">
        <f t="shared" si="4"/>
        <v>0</v>
      </c>
      <c r="J42" s="5">
        <f t="shared" si="5"/>
        <v>-15.279465370595382</v>
      </c>
    </row>
    <row r="43" spans="1:10" x14ac:dyDescent="0.25">
      <c r="A43" s="6" t="s">
        <v>37</v>
      </c>
      <c r="B43" s="7">
        <v>2359</v>
      </c>
      <c r="C43" s="7">
        <v>25</v>
      </c>
      <c r="D43" s="7">
        <f t="shared" si="1"/>
        <v>2384</v>
      </c>
      <c r="E43" s="7">
        <v>1939</v>
      </c>
      <c r="F43" s="7">
        <v>10</v>
      </c>
      <c r="G43" s="7">
        <f t="shared" si="2"/>
        <v>1949</v>
      </c>
      <c r="H43" s="8">
        <f t="shared" si="3"/>
        <v>-17.804154302670625</v>
      </c>
      <c r="I43" s="8">
        <f t="shared" si="4"/>
        <v>-60</v>
      </c>
      <c r="J43" s="9">
        <f t="shared" si="5"/>
        <v>-18.246644295302016</v>
      </c>
    </row>
    <row r="44" spans="1:10" x14ac:dyDescent="0.25">
      <c r="A44" s="10" t="s">
        <v>38</v>
      </c>
      <c r="B44" s="3">
        <v>1953</v>
      </c>
      <c r="C44" s="3">
        <v>20</v>
      </c>
      <c r="D44" s="3">
        <f t="shared" si="1"/>
        <v>1973</v>
      </c>
      <c r="E44" s="3">
        <v>1566</v>
      </c>
      <c r="F44" s="3">
        <v>8</v>
      </c>
      <c r="G44" s="3">
        <f t="shared" si="2"/>
        <v>1574</v>
      </c>
      <c r="H44" s="4">
        <f t="shared" si="3"/>
        <v>-19.815668202764979</v>
      </c>
      <c r="I44" s="4">
        <f t="shared" si="4"/>
        <v>-60</v>
      </c>
      <c r="J44" s="5">
        <f t="shared" si="5"/>
        <v>-20.223010643689811</v>
      </c>
    </row>
    <row r="45" spans="1:10" x14ac:dyDescent="0.25">
      <c r="A45" s="6" t="s">
        <v>71</v>
      </c>
      <c r="B45" s="7">
        <v>1268</v>
      </c>
      <c r="C45" s="7">
        <v>9</v>
      </c>
      <c r="D45" s="7">
        <f t="shared" si="1"/>
        <v>1277</v>
      </c>
      <c r="E45" s="7">
        <v>1004</v>
      </c>
      <c r="F45" s="7">
        <v>1</v>
      </c>
      <c r="G45" s="7">
        <f t="shared" si="2"/>
        <v>1005</v>
      </c>
      <c r="H45" s="8">
        <f t="shared" si="3"/>
        <v>-20.820189274447952</v>
      </c>
      <c r="I45" s="8">
        <f t="shared" si="4"/>
        <v>-88.888888888888886</v>
      </c>
      <c r="J45" s="9">
        <f t="shared" si="5"/>
        <v>-21.29992169146437</v>
      </c>
    </row>
    <row r="46" spans="1:10" x14ac:dyDescent="0.25">
      <c r="A46" s="10" t="s">
        <v>39</v>
      </c>
      <c r="B46" s="3">
        <v>941</v>
      </c>
      <c r="C46" s="3">
        <v>11</v>
      </c>
      <c r="D46" s="3">
        <f t="shared" si="1"/>
        <v>952</v>
      </c>
      <c r="E46" s="3">
        <v>1077</v>
      </c>
      <c r="F46" s="3">
        <v>14</v>
      </c>
      <c r="G46" s="3">
        <f t="shared" si="2"/>
        <v>1091</v>
      </c>
      <c r="H46" s="4">
        <f t="shared" si="3"/>
        <v>14.452709883103083</v>
      </c>
      <c r="I46" s="4">
        <f t="shared" si="4"/>
        <v>27.27272727272727</v>
      </c>
      <c r="J46" s="5">
        <f t="shared" si="5"/>
        <v>14.600840336134455</v>
      </c>
    </row>
    <row r="47" spans="1:10" x14ac:dyDescent="0.25">
      <c r="A47" s="6" t="s">
        <v>40</v>
      </c>
      <c r="B47" s="7">
        <v>2739</v>
      </c>
      <c r="C47" s="7">
        <v>29</v>
      </c>
      <c r="D47" s="7">
        <f t="shared" si="1"/>
        <v>2768</v>
      </c>
      <c r="E47" s="7">
        <v>2628</v>
      </c>
      <c r="F47" s="7">
        <v>29</v>
      </c>
      <c r="G47" s="7">
        <f t="shared" si="2"/>
        <v>2657</v>
      </c>
      <c r="H47" s="8">
        <f t="shared" si="3"/>
        <v>-4.0525739320920042</v>
      </c>
      <c r="I47" s="8">
        <f t="shared" si="4"/>
        <v>0</v>
      </c>
      <c r="J47" s="9">
        <f t="shared" si="5"/>
        <v>-4.0101156069364157</v>
      </c>
    </row>
    <row r="48" spans="1:10" x14ac:dyDescent="0.25">
      <c r="A48" s="10" t="s">
        <v>41</v>
      </c>
      <c r="B48" s="3">
        <v>4561</v>
      </c>
      <c r="C48" s="3">
        <v>179</v>
      </c>
      <c r="D48" s="3">
        <f t="shared" si="1"/>
        <v>4740</v>
      </c>
      <c r="E48" s="3">
        <v>3698</v>
      </c>
      <c r="F48" s="3">
        <v>161</v>
      </c>
      <c r="G48" s="3">
        <f t="shared" si="2"/>
        <v>3859</v>
      </c>
      <c r="H48" s="4">
        <f t="shared" si="3"/>
        <v>-18.921289190966895</v>
      </c>
      <c r="I48" s="4">
        <f t="shared" si="4"/>
        <v>-10.05586592178771</v>
      </c>
      <c r="J48" s="5">
        <f t="shared" si="5"/>
        <v>-18.586497890295359</v>
      </c>
    </row>
    <row r="49" spans="1:10" x14ac:dyDescent="0.25">
      <c r="A49" s="6" t="s">
        <v>42</v>
      </c>
      <c r="B49" s="7">
        <v>0</v>
      </c>
      <c r="C49" s="7">
        <v>0</v>
      </c>
      <c r="D49" s="7">
        <f t="shared" si="1"/>
        <v>0</v>
      </c>
      <c r="E49" s="7">
        <v>62</v>
      </c>
      <c r="F49" s="7">
        <v>0</v>
      </c>
      <c r="G49" s="7">
        <f t="shared" si="2"/>
        <v>62</v>
      </c>
      <c r="H49" s="8">
        <f t="shared" si="3"/>
        <v>0</v>
      </c>
      <c r="I49" s="8">
        <f t="shared" si="4"/>
        <v>0</v>
      </c>
      <c r="J49" s="9">
        <f t="shared" si="5"/>
        <v>0</v>
      </c>
    </row>
    <row r="50" spans="1:10" x14ac:dyDescent="0.25">
      <c r="A50" s="10" t="s">
        <v>43</v>
      </c>
      <c r="B50" s="3">
        <v>562</v>
      </c>
      <c r="C50" s="3">
        <v>3</v>
      </c>
      <c r="D50" s="3">
        <f t="shared" si="1"/>
        <v>565</v>
      </c>
      <c r="E50" s="3">
        <v>429</v>
      </c>
      <c r="F50" s="3">
        <v>0</v>
      </c>
      <c r="G50" s="3">
        <f t="shared" si="2"/>
        <v>429</v>
      </c>
      <c r="H50" s="4">
        <f t="shared" si="3"/>
        <v>-23.665480427046262</v>
      </c>
      <c r="I50" s="4">
        <f t="shared" si="4"/>
        <v>-100</v>
      </c>
      <c r="J50" s="5">
        <f t="shared" si="5"/>
        <v>-24.070796460176989</v>
      </c>
    </row>
    <row r="51" spans="1:10" x14ac:dyDescent="0.25">
      <c r="A51" s="6" t="s">
        <v>44</v>
      </c>
      <c r="B51" s="7">
        <v>1492</v>
      </c>
      <c r="C51" s="7">
        <v>40</v>
      </c>
      <c r="D51" s="7">
        <f t="shared" si="1"/>
        <v>1532</v>
      </c>
      <c r="E51" s="7">
        <v>1411</v>
      </c>
      <c r="F51" s="7">
        <v>13</v>
      </c>
      <c r="G51" s="7">
        <f t="shared" si="2"/>
        <v>1424</v>
      </c>
      <c r="H51" s="8">
        <f t="shared" si="3"/>
        <v>-5.4289544235924936</v>
      </c>
      <c r="I51" s="8">
        <f t="shared" si="4"/>
        <v>-67.5</v>
      </c>
      <c r="J51" s="9">
        <f t="shared" si="5"/>
        <v>-7.0496083550913839</v>
      </c>
    </row>
    <row r="52" spans="1:10" x14ac:dyDescent="0.25">
      <c r="A52" s="10" t="s">
        <v>45</v>
      </c>
      <c r="B52" s="3">
        <v>2563</v>
      </c>
      <c r="C52" s="3">
        <v>94</v>
      </c>
      <c r="D52" s="3">
        <f t="shared" si="1"/>
        <v>2657</v>
      </c>
      <c r="E52" s="3">
        <v>1934</v>
      </c>
      <c r="F52" s="3">
        <v>55</v>
      </c>
      <c r="G52" s="3">
        <f t="shared" si="2"/>
        <v>1989</v>
      </c>
      <c r="H52" s="4">
        <f t="shared" si="3"/>
        <v>-24.541552867733124</v>
      </c>
      <c r="I52" s="4">
        <f t="shared" si="4"/>
        <v>-41.48936170212766</v>
      </c>
      <c r="J52" s="5">
        <f t="shared" si="5"/>
        <v>-25.1411366202484</v>
      </c>
    </row>
    <row r="53" spans="1:10" x14ac:dyDescent="0.25">
      <c r="A53" s="6" t="s">
        <v>46</v>
      </c>
      <c r="B53" s="7">
        <v>1107</v>
      </c>
      <c r="C53" s="7">
        <v>0</v>
      </c>
      <c r="D53" s="7">
        <f t="shared" si="1"/>
        <v>1107</v>
      </c>
      <c r="E53" s="7">
        <v>968</v>
      </c>
      <c r="F53" s="7">
        <v>0</v>
      </c>
      <c r="G53" s="7">
        <f t="shared" si="2"/>
        <v>968</v>
      </c>
      <c r="H53" s="8">
        <f t="shared" si="3"/>
        <v>-12.556458897922312</v>
      </c>
      <c r="I53" s="8">
        <f t="shared" si="4"/>
        <v>0</v>
      </c>
      <c r="J53" s="9">
        <f t="shared" si="5"/>
        <v>-12.556458897922312</v>
      </c>
    </row>
    <row r="54" spans="1:10" x14ac:dyDescent="0.25">
      <c r="A54" s="10" t="s">
        <v>73</v>
      </c>
      <c r="B54" s="3">
        <v>306</v>
      </c>
      <c r="C54" s="3">
        <v>23</v>
      </c>
      <c r="D54" s="3">
        <f t="shared" si="1"/>
        <v>329</v>
      </c>
      <c r="E54" s="3">
        <v>207</v>
      </c>
      <c r="F54" s="3">
        <v>20</v>
      </c>
      <c r="G54" s="3">
        <f t="shared" si="2"/>
        <v>227</v>
      </c>
      <c r="H54" s="4">
        <f t="shared" si="3"/>
        <v>-32.352941176470587</v>
      </c>
      <c r="I54" s="4">
        <f t="shared" si="4"/>
        <v>-13.043478260869565</v>
      </c>
      <c r="J54" s="5">
        <f t="shared" si="5"/>
        <v>-31.003039513677809</v>
      </c>
    </row>
    <row r="55" spans="1:10" x14ac:dyDescent="0.25">
      <c r="A55" s="6" t="s">
        <v>47</v>
      </c>
      <c r="B55" s="7">
        <v>0</v>
      </c>
      <c r="C55" s="7">
        <v>0</v>
      </c>
      <c r="D55" s="7">
        <f t="shared" si="1"/>
        <v>0</v>
      </c>
      <c r="E55" s="7">
        <v>0</v>
      </c>
      <c r="F55" s="7">
        <v>0</v>
      </c>
      <c r="G55" s="7">
        <f t="shared" si="2"/>
        <v>0</v>
      </c>
      <c r="H55" s="8">
        <f t="shared" si="3"/>
        <v>0</v>
      </c>
      <c r="I55" s="8">
        <f t="shared" si="4"/>
        <v>0</v>
      </c>
      <c r="J55" s="9">
        <f t="shared" si="5"/>
        <v>0</v>
      </c>
    </row>
    <row r="56" spans="1:10" x14ac:dyDescent="0.25">
      <c r="A56" s="10" t="s">
        <v>48</v>
      </c>
      <c r="B56" s="3">
        <v>113</v>
      </c>
      <c r="C56" s="3">
        <v>0</v>
      </c>
      <c r="D56" s="3">
        <f t="shared" si="1"/>
        <v>113</v>
      </c>
      <c r="E56" s="3">
        <v>98</v>
      </c>
      <c r="F56" s="3">
        <v>6</v>
      </c>
      <c r="G56" s="3">
        <f>+E56+F56</f>
        <v>104</v>
      </c>
      <c r="H56" s="4">
        <f t="shared" si="3"/>
        <v>-13.274336283185843</v>
      </c>
      <c r="I56" s="4">
        <f t="shared" si="4"/>
        <v>0</v>
      </c>
      <c r="J56" s="5">
        <f t="shared" si="5"/>
        <v>-7.9646017699115044</v>
      </c>
    </row>
    <row r="57" spans="1:10" x14ac:dyDescent="0.25">
      <c r="A57" s="6" t="s">
        <v>49</v>
      </c>
      <c r="B57" s="7">
        <v>4237</v>
      </c>
      <c r="C57" s="7">
        <v>16</v>
      </c>
      <c r="D57" s="7">
        <f t="shared" si="1"/>
        <v>4253</v>
      </c>
      <c r="E57" s="7">
        <v>3581</v>
      </c>
      <c r="F57" s="7">
        <v>17</v>
      </c>
      <c r="G57" s="7">
        <f t="shared" si="2"/>
        <v>3598</v>
      </c>
      <c r="H57" s="8">
        <f t="shared" si="3"/>
        <v>-15.482652820391788</v>
      </c>
      <c r="I57" s="8">
        <f t="shared" si="4"/>
        <v>6.25</v>
      </c>
      <c r="J57" s="9">
        <f t="shared" si="5"/>
        <v>-15.400893486950388</v>
      </c>
    </row>
    <row r="58" spans="1:10" x14ac:dyDescent="0.25">
      <c r="A58" s="10" t="s">
        <v>58</v>
      </c>
      <c r="B58" s="3">
        <v>270</v>
      </c>
      <c r="C58" s="3">
        <v>53</v>
      </c>
      <c r="D58" s="3">
        <f t="shared" si="1"/>
        <v>323</v>
      </c>
      <c r="E58" s="3">
        <v>239</v>
      </c>
      <c r="F58" s="3">
        <v>31</v>
      </c>
      <c r="G58" s="3">
        <f t="shared" si="2"/>
        <v>270</v>
      </c>
      <c r="H58" s="4">
        <f t="shared" si="3"/>
        <v>-11.481481481481481</v>
      </c>
      <c r="I58" s="4">
        <f t="shared" si="4"/>
        <v>-41.509433962264154</v>
      </c>
      <c r="J58" s="5">
        <f t="shared" si="5"/>
        <v>-16.408668730650156</v>
      </c>
    </row>
    <row r="59" spans="1:10" x14ac:dyDescent="0.25">
      <c r="A59" s="6" t="s">
        <v>59</v>
      </c>
      <c r="B59" s="7">
        <v>0</v>
      </c>
      <c r="C59" s="7">
        <v>24</v>
      </c>
      <c r="D59" s="7">
        <f t="shared" si="1"/>
        <v>24</v>
      </c>
      <c r="E59" s="7">
        <v>12</v>
      </c>
      <c r="F59" s="7">
        <v>0</v>
      </c>
      <c r="G59" s="7">
        <f t="shared" si="2"/>
        <v>12</v>
      </c>
      <c r="H59" s="8">
        <f t="shared" si="3"/>
        <v>0</v>
      </c>
      <c r="I59" s="8">
        <f t="shared" si="4"/>
        <v>-100</v>
      </c>
      <c r="J59" s="9">
        <f t="shared" si="5"/>
        <v>-50</v>
      </c>
    </row>
    <row r="60" spans="1:10" x14ac:dyDescent="0.25">
      <c r="A60" s="11" t="s">
        <v>50</v>
      </c>
      <c r="B60" s="22">
        <f>+B61-SUM(B6+B10+B20+B32+B58+B59)</f>
        <v>238918</v>
      </c>
      <c r="C60" s="22">
        <f t="shared" ref="C60:D60" si="6">+C61-SUM(C6+C10+C20+C32+C58+C59)</f>
        <v>177855</v>
      </c>
      <c r="D60" s="22">
        <f t="shared" si="6"/>
        <v>416773</v>
      </c>
      <c r="E60" s="22">
        <f>+E61-SUM(E6+E10+E20+E32+E58+E59+E5)</f>
        <v>188803</v>
      </c>
      <c r="F60" s="22">
        <f t="shared" ref="F60:G60" si="7">+F61-SUM(F6+F10+F20+F32+F58+F59+F5)</f>
        <v>143727</v>
      </c>
      <c r="G60" s="22">
        <f t="shared" si="7"/>
        <v>332530</v>
      </c>
      <c r="H60" s="23">
        <f>+IFERROR(((E60-B60)/B60)*100,0)</f>
        <v>-20.975815970332917</v>
      </c>
      <c r="I60" s="23">
        <f t="shared" ref="I60:J60" si="8">+IFERROR(((F60-C60)/C60)*100,0)</f>
        <v>-19.18866492367378</v>
      </c>
      <c r="J60" s="23">
        <f t="shared" si="8"/>
        <v>-20.213161601159385</v>
      </c>
    </row>
    <row r="61" spans="1:10" x14ac:dyDescent="0.25">
      <c r="A61" s="14" t="s">
        <v>51</v>
      </c>
      <c r="B61" s="24">
        <f>SUM(B4:B59)</f>
        <v>297299</v>
      </c>
      <c r="C61" s="24">
        <f t="shared" ref="C61:G61" si="9">SUM(C4:C59)</f>
        <v>210232</v>
      </c>
      <c r="D61" s="24">
        <f t="shared" si="9"/>
        <v>507531</v>
      </c>
      <c r="E61" s="24">
        <f t="shared" si="9"/>
        <v>260086</v>
      </c>
      <c r="F61" s="24">
        <f t="shared" si="9"/>
        <v>229522</v>
      </c>
      <c r="G61" s="24">
        <f t="shared" si="9"/>
        <v>489608</v>
      </c>
      <c r="H61" s="25">
        <f>+IFERROR(((E61-B61)/B61)*100,0)</f>
        <v>-12.517028311565126</v>
      </c>
      <c r="I61" s="25">
        <f t="shared" ref="I61" si="10">+IFERROR(((F61-C61)/C61)*100,0)</f>
        <v>9.175577457285284</v>
      </c>
      <c r="J61" s="25">
        <f t="shared" ref="J61" si="11">+IFERROR(((G61-D61)/D61)*100,0)</f>
        <v>-3.5314099040255669</v>
      </c>
    </row>
    <row r="62" spans="1:10" x14ac:dyDescent="0.25">
      <c r="A62" s="26"/>
      <c r="B62" s="27"/>
      <c r="C62" s="27"/>
      <c r="D62" s="27"/>
      <c r="E62" s="27"/>
      <c r="F62" s="27"/>
      <c r="G62" s="27"/>
      <c r="H62" s="27"/>
      <c r="I62" s="27"/>
      <c r="J62" s="28"/>
    </row>
    <row r="63" spans="1:10" x14ac:dyDescent="0.25">
      <c r="A63" s="26"/>
      <c r="B63" s="27"/>
      <c r="C63" s="27"/>
      <c r="D63" s="27"/>
      <c r="E63" s="27"/>
      <c r="F63" s="27"/>
      <c r="G63" s="27"/>
      <c r="H63" s="27"/>
      <c r="I63" s="27"/>
      <c r="J63" s="28"/>
    </row>
    <row r="64" spans="1:10" ht="15.75" thickBot="1" x14ac:dyDescent="0.3">
      <c r="A64" s="29"/>
      <c r="B64" s="30"/>
      <c r="C64" s="30"/>
      <c r="D64" s="30"/>
      <c r="E64" s="30"/>
      <c r="F64" s="30"/>
      <c r="G64" s="30"/>
      <c r="H64" s="30"/>
      <c r="I64" s="30"/>
      <c r="J64" s="31"/>
    </row>
    <row r="65" spans="1:10" ht="50.25" customHeight="1" x14ac:dyDescent="0.25">
      <c r="A65" s="49" t="s">
        <v>74</v>
      </c>
      <c r="B65" s="49"/>
      <c r="C65" s="49"/>
      <c r="D65" s="49"/>
      <c r="E65" s="49"/>
      <c r="F65" s="49"/>
      <c r="G65" s="49"/>
      <c r="H65" s="49"/>
      <c r="I65" s="49"/>
      <c r="J65" s="49"/>
    </row>
  </sheetData>
  <mergeCells count="6">
    <mergeCell ref="A65:J65"/>
    <mergeCell ref="A1:J1"/>
    <mergeCell ref="A2:A3"/>
    <mergeCell ref="B2:D2"/>
    <mergeCell ref="E2:G2"/>
    <mergeCell ref="H2:J2"/>
  </mergeCells>
  <conditionalFormatting sqref="H8:J59">
    <cfRule type="cellIs" dxfId="11" priority="1" operator="equal">
      <formula>0</formula>
    </cfRule>
  </conditionalFormatting>
  <conditionalFormatting sqref="H4:J5">
    <cfRule type="cellIs" dxfId="10" priority="5" operator="equal">
      <formula>0</formula>
    </cfRule>
  </conditionalFormatting>
  <conditionalFormatting sqref="B4:G5">
    <cfRule type="cellIs" dxfId="9" priority="6" operator="equal">
      <formula>0</formula>
    </cfRule>
  </conditionalFormatting>
  <conditionalFormatting sqref="B6:G7">
    <cfRule type="cellIs" dxfId="8" priority="4" operator="equal">
      <formula>0</formula>
    </cfRule>
  </conditionalFormatting>
  <conditionalFormatting sqref="H6:J7">
    <cfRule type="cellIs" dxfId="7" priority="3" operator="equal">
      <formula>0</formula>
    </cfRule>
  </conditionalFormatting>
  <conditionalFormatting sqref="B8:G59">
    <cfRule type="cellIs" dxfId="6" priority="2"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3" orientation="portrait" verticalDpi="597" r:id="rId1"/>
  <ignoredErrors>
    <ignoredError sqref="D5 G5"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8"/>
  <sheetViews>
    <sheetView tabSelected="1" zoomScale="80" zoomScaleNormal="80" workbookViewId="0">
      <selection activeCell="D78" sqref="D78"/>
    </sheetView>
  </sheetViews>
  <sheetFormatPr defaultRowHeight="15" x14ac:dyDescent="0.25"/>
  <cols>
    <col min="1" max="1" width="34" bestFit="1" customWidth="1"/>
    <col min="2" max="10" width="14.28515625" customWidth="1"/>
  </cols>
  <sheetData>
    <row r="1" spans="1:10" ht="18" customHeight="1" x14ac:dyDescent="0.25">
      <c r="A1" s="50" t="s">
        <v>66</v>
      </c>
      <c r="B1" s="51"/>
      <c r="C1" s="51"/>
      <c r="D1" s="51"/>
      <c r="E1" s="51"/>
      <c r="F1" s="51"/>
      <c r="G1" s="51"/>
      <c r="H1" s="51"/>
      <c r="I1" s="51"/>
      <c r="J1" s="52"/>
    </row>
    <row r="2" spans="1:10" ht="30" customHeight="1" x14ac:dyDescent="0.25">
      <c r="A2" s="64" t="s">
        <v>1</v>
      </c>
      <c r="B2" s="55" t="s">
        <v>75</v>
      </c>
      <c r="C2" s="55"/>
      <c r="D2" s="55"/>
      <c r="E2" s="55" t="s">
        <v>76</v>
      </c>
      <c r="F2" s="55"/>
      <c r="G2" s="55"/>
      <c r="H2" s="56" t="s">
        <v>72</v>
      </c>
      <c r="I2" s="56"/>
      <c r="J2" s="57"/>
    </row>
    <row r="3" spans="1:10" x14ac:dyDescent="0.25">
      <c r="A3" s="65"/>
      <c r="B3" s="1" t="s">
        <v>2</v>
      </c>
      <c r="C3" s="1" t="s">
        <v>3</v>
      </c>
      <c r="D3" s="1" t="s">
        <v>4</v>
      </c>
      <c r="E3" s="1" t="s">
        <v>2</v>
      </c>
      <c r="F3" s="1" t="s">
        <v>3</v>
      </c>
      <c r="G3" s="1" t="s">
        <v>4</v>
      </c>
      <c r="H3" s="1" t="s">
        <v>2</v>
      </c>
      <c r="I3" s="1" t="s">
        <v>3</v>
      </c>
      <c r="J3" s="2" t="s">
        <v>4</v>
      </c>
    </row>
    <row r="4" spans="1:10" x14ac:dyDescent="0.25">
      <c r="A4" s="10" t="s">
        <v>5</v>
      </c>
      <c r="B4" s="3">
        <v>74507.929999999993</v>
      </c>
      <c r="C4" s="3">
        <v>876467.52600000019</v>
      </c>
      <c r="D4" s="3">
        <f>SUM(B4:C4)</f>
        <v>950975.45600000024</v>
      </c>
      <c r="E4" s="3">
        <v>38522</v>
      </c>
      <c r="F4" s="3">
        <v>655723</v>
      </c>
      <c r="G4" s="3">
        <f>SUM(E4:F4)</f>
        <v>694245</v>
      </c>
      <c r="H4" s="4">
        <f>+IFERROR(((E4-B4)/B4)*100,0)</f>
        <v>-48.298120750368447</v>
      </c>
      <c r="I4" s="4">
        <f t="shared" ref="I4:J4" si="0">+IFERROR(((F4-C4)/C4)*100,0)</f>
        <v>-25.185705054861341</v>
      </c>
      <c r="J4" s="5">
        <f t="shared" si="0"/>
        <v>-26.996538594156966</v>
      </c>
    </row>
    <row r="5" spans="1:10" x14ac:dyDescent="0.25">
      <c r="A5" s="6" t="s">
        <v>70</v>
      </c>
      <c r="B5" s="7">
        <v>0</v>
      </c>
      <c r="C5" s="7">
        <v>0</v>
      </c>
      <c r="D5" s="7">
        <f>+B5+C5</f>
        <v>0</v>
      </c>
      <c r="E5" s="7">
        <v>15644</v>
      </c>
      <c r="F5" s="7">
        <v>89602</v>
      </c>
      <c r="G5" s="7">
        <f>+E5+F5</f>
        <v>105246</v>
      </c>
      <c r="H5" s="8"/>
      <c r="I5" s="8"/>
      <c r="J5" s="9"/>
    </row>
    <row r="6" spans="1:10" x14ac:dyDescent="0.25">
      <c r="A6" s="10" t="s">
        <v>54</v>
      </c>
      <c r="B6" s="3">
        <v>54725.853000000003</v>
      </c>
      <c r="C6" s="3">
        <v>86358.482000000004</v>
      </c>
      <c r="D6" s="3">
        <f t="shared" ref="D6:D59" si="1">SUM(B6:C6)</f>
        <v>141084.33500000002</v>
      </c>
      <c r="E6" s="3">
        <v>57616.269</v>
      </c>
      <c r="F6" s="3">
        <v>88535.671999999991</v>
      </c>
      <c r="G6" s="3">
        <f t="shared" ref="G6:G59" si="2">SUM(E6:F6)</f>
        <v>146151.94099999999</v>
      </c>
      <c r="H6" s="4">
        <f t="shared" ref="H6:H59" si="3">+IFERROR(((E6-B6)/B6)*100,0)</f>
        <v>5.2816280451581035</v>
      </c>
      <c r="I6" s="4">
        <f t="shared" ref="I6:I60" si="4">+IFERROR(((F6-C6)/C6)*100,0)</f>
        <v>2.5211073070969308</v>
      </c>
      <c r="J6" s="5">
        <f t="shared" ref="J6:J60" si="5">+IFERROR(((G6-D6)/D6)*100,0)</f>
        <v>3.5918984201895765</v>
      </c>
    </row>
    <row r="7" spans="1:10" x14ac:dyDescent="0.25">
      <c r="A7" s="6" t="s">
        <v>6</v>
      </c>
      <c r="B7" s="7">
        <v>40609.567000000003</v>
      </c>
      <c r="C7" s="7">
        <v>13297.731999999996</v>
      </c>
      <c r="D7" s="7">
        <f t="shared" si="1"/>
        <v>53907.298999999999</v>
      </c>
      <c r="E7" s="7">
        <v>31720</v>
      </c>
      <c r="F7" s="7">
        <v>13102</v>
      </c>
      <c r="G7" s="7">
        <f t="shared" si="2"/>
        <v>44822</v>
      </c>
      <c r="H7" s="8">
        <f t="shared" si="3"/>
        <v>-21.890326976399432</v>
      </c>
      <c r="I7" s="8">
        <f t="shared" si="4"/>
        <v>-1.4719201740567218</v>
      </c>
      <c r="J7" s="9">
        <f t="shared" si="5"/>
        <v>-16.853560034606815</v>
      </c>
    </row>
    <row r="8" spans="1:10" x14ac:dyDescent="0.25">
      <c r="A8" s="10" t="s">
        <v>7</v>
      </c>
      <c r="B8" s="3">
        <v>31550.662</v>
      </c>
      <c r="C8" s="3">
        <v>13709.174999999999</v>
      </c>
      <c r="D8" s="3">
        <f t="shared" si="1"/>
        <v>45259.837</v>
      </c>
      <c r="E8" s="3">
        <v>36403</v>
      </c>
      <c r="F8" s="3">
        <v>15142</v>
      </c>
      <c r="G8" s="3">
        <f t="shared" si="2"/>
        <v>51545</v>
      </c>
      <c r="H8" s="4">
        <f t="shared" si="3"/>
        <v>15.37951248059391</v>
      </c>
      <c r="I8" s="4">
        <f t="shared" si="4"/>
        <v>10.45157713720921</v>
      </c>
      <c r="J8" s="5">
        <f t="shared" si="5"/>
        <v>13.886844090932101</v>
      </c>
    </row>
    <row r="9" spans="1:10" x14ac:dyDescent="0.25">
      <c r="A9" s="6" t="s">
        <v>8</v>
      </c>
      <c r="B9" s="7">
        <v>24349.146999999997</v>
      </c>
      <c r="C9" s="7">
        <v>62324.893000000011</v>
      </c>
      <c r="D9" s="7">
        <f t="shared" si="1"/>
        <v>86674.040000000008</v>
      </c>
      <c r="E9" s="7">
        <v>24249</v>
      </c>
      <c r="F9" s="7">
        <v>79206</v>
      </c>
      <c r="G9" s="7">
        <f t="shared" si="2"/>
        <v>103455</v>
      </c>
      <c r="H9" s="39">
        <f t="shared" si="3"/>
        <v>-0.41129572218688898</v>
      </c>
      <c r="I9" s="8">
        <f t="shared" si="4"/>
        <v>27.085657411397378</v>
      </c>
      <c r="J9" s="9">
        <f t="shared" si="5"/>
        <v>19.360998979625261</v>
      </c>
    </row>
    <row r="10" spans="1:10" x14ac:dyDescent="0.25">
      <c r="A10" s="10" t="s">
        <v>55</v>
      </c>
      <c r="B10" s="3">
        <v>1679.4560000000001</v>
      </c>
      <c r="C10" s="3">
        <v>1330.413</v>
      </c>
      <c r="D10" s="3">
        <f t="shared" si="1"/>
        <v>3009.8690000000001</v>
      </c>
      <c r="E10" s="3">
        <v>1406</v>
      </c>
      <c r="F10" s="3">
        <v>1464</v>
      </c>
      <c r="G10" s="3">
        <f t="shared" si="2"/>
        <v>2870</v>
      </c>
      <c r="H10" s="4">
        <f t="shared" si="3"/>
        <v>-16.282415258274114</v>
      </c>
      <c r="I10" s="4">
        <f t="shared" si="4"/>
        <v>10.041017338225046</v>
      </c>
      <c r="J10" s="5">
        <f t="shared" si="5"/>
        <v>-4.6470128766401508</v>
      </c>
    </row>
    <row r="11" spans="1:10" x14ac:dyDescent="0.25">
      <c r="A11" s="6" t="s">
        <v>9</v>
      </c>
      <c r="B11" s="7">
        <v>3306.9259999999999</v>
      </c>
      <c r="C11" s="7">
        <v>6043.2899999999991</v>
      </c>
      <c r="D11" s="7">
        <f t="shared" si="1"/>
        <v>9350.2159999999985</v>
      </c>
      <c r="E11" s="7">
        <v>3444</v>
      </c>
      <c r="F11" s="7">
        <v>7059</v>
      </c>
      <c r="G11" s="7">
        <f t="shared" si="2"/>
        <v>10503</v>
      </c>
      <c r="H11" s="8">
        <f t="shared" si="3"/>
        <v>4.1450579783158155</v>
      </c>
      <c r="I11" s="8">
        <f t="shared" si="4"/>
        <v>16.807235793748127</v>
      </c>
      <c r="J11" s="9">
        <f t="shared" si="5"/>
        <v>12.328955823052661</v>
      </c>
    </row>
    <row r="12" spans="1:10" x14ac:dyDescent="0.25">
      <c r="A12" s="10" t="s">
        <v>10</v>
      </c>
      <c r="B12" s="3">
        <v>4524.4829999999993</v>
      </c>
      <c r="C12" s="3">
        <v>2624.487000000001</v>
      </c>
      <c r="D12" s="3">
        <f t="shared" si="1"/>
        <v>7148.97</v>
      </c>
      <c r="E12" s="3">
        <v>4213</v>
      </c>
      <c r="F12" s="3">
        <v>3264</v>
      </c>
      <c r="G12" s="3">
        <f t="shared" si="2"/>
        <v>7477</v>
      </c>
      <c r="H12" s="4">
        <f t="shared" si="3"/>
        <v>-6.8843887798893109</v>
      </c>
      <c r="I12" s="4">
        <f t="shared" si="4"/>
        <v>24.367162039667136</v>
      </c>
      <c r="J12" s="5">
        <f t="shared" si="5"/>
        <v>4.5884931675472096</v>
      </c>
    </row>
    <row r="13" spans="1:10" x14ac:dyDescent="0.25">
      <c r="A13" s="6" t="s">
        <v>11</v>
      </c>
      <c r="B13" s="7">
        <v>15313.67</v>
      </c>
      <c r="C13" s="7">
        <v>4013.7049999999999</v>
      </c>
      <c r="D13" s="7">
        <f t="shared" si="1"/>
        <v>19327.375</v>
      </c>
      <c r="E13" s="7">
        <v>13296</v>
      </c>
      <c r="F13" s="7">
        <v>4060</v>
      </c>
      <c r="G13" s="7">
        <f t="shared" si="2"/>
        <v>17356</v>
      </c>
      <c r="H13" s="8">
        <f t="shared" si="3"/>
        <v>-13.175613683721799</v>
      </c>
      <c r="I13" s="8">
        <f t="shared" si="4"/>
        <v>1.1534230841579058</v>
      </c>
      <c r="J13" s="9">
        <f t="shared" si="5"/>
        <v>-10.199910748355636</v>
      </c>
    </row>
    <row r="14" spans="1:10" x14ac:dyDescent="0.25">
      <c r="A14" s="10" t="s">
        <v>12</v>
      </c>
      <c r="B14" s="3">
        <v>10172.687999999998</v>
      </c>
      <c r="C14" s="3">
        <v>774.95800000000008</v>
      </c>
      <c r="D14" s="3">
        <f t="shared" si="1"/>
        <v>10947.645999999999</v>
      </c>
      <c r="E14" s="3">
        <v>9089</v>
      </c>
      <c r="F14" s="3">
        <v>879</v>
      </c>
      <c r="G14" s="3">
        <f t="shared" si="2"/>
        <v>9968</v>
      </c>
      <c r="H14" s="4">
        <f t="shared" si="3"/>
        <v>-10.65291690849064</v>
      </c>
      <c r="I14" s="4">
        <f t="shared" si="4"/>
        <v>13.42550176912812</v>
      </c>
      <c r="J14" s="5">
        <f t="shared" si="5"/>
        <v>-8.9484625279260843</v>
      </c>
    </row>
    <row r="15" spans="1:10" x14ac:dyDescent="0.25">
      <c r="A15" s="6" t="s">
        <v>13</v>
      </c>
      <c r="B15" s="7">
        <v>4245.804000000001</v>
      </c>
      <c r="C15" s="7">
        <v>97.250999999999991</v>
      </c>
      <c r="D15" s="7">
        <f t="shared" si="1"/>
        <v>4343.0550000000012</v>
      </c>
      <c r="E15" s="7">
        <v>3250</v>
      </c>
      <c r="F15" s="7">
        <v>108</v>
      </c>
      <c r="G15" s="7">
        <f t="shared" si="2"/>
        <v>3358</v>
      </c>
      <c r="H15" s="8">
        <f t="shared" si="3"/>
        <v>-23.453838189421859</v>
      </c>
      <c r="I15" s="8">
        <f t="shared" si="4"/>
        <v>11.052842644291585</v>
      </c>
      <c r="J15" s="9">
        <f t="shared" si="5"/>
        <v>-22.681154164522461</v>
      </c>
    </row>
    <row r="16" spans="1:10" x14ac:dyDescent="0.25">
      <c r="A16" s="10" t="s">
        <v>14</v>
      </c>
      <c r="B16" s="3">
        <v>7637.0819999999985</v>
      </c>
      <c r="C16" s="3">
        <v>1701.4279999999999</v>
      </c>
      <c r="D16" s="3">
        <f t="shared" si="1"/>
        <v>9338.5099999999984</v>
      </c>
      <c r="E16" s="3">
        <v>6927</v>
      </c>
      <c r="F16" s="3">
        <v>1708</v>
      </c>
      <c r="G16" s="3">
        <f t="shared" si="2"/>
        <v>8635</v>
      </c>
      <c r="H16" s="4">
        <f t="shared" si="3"/>
        <v>-9.2978181981023464</v>
      </c>
      <c r="I16" s="41">
        <f t="shared" si="4"/>
        <v>0.38626377372419618</v>
      </c>
      <c r="J16" s="5">
        <f t="shared" si="5"/>
        <v>-7.5334287803942868</v>
      </c>
    </row>
    <row r="17" spans="1:10" x14ac:dyDescent="0.25">
      <c r="A17" s="6" t="s">
        <v>15</v>
      </c>
      <c r="B17" s="7">
        <v>877.8359999999999</v>
      </c>
      <c r="C17" s="7">
        <v>47.179000000000002</v>
      </c>
      <c r="D17" s="7">
        <f t="shared" si="1"/>
        <v>925.01499999999987</v>
      </c>
      <c r="E17" s="7">
        <v>768</v>
      </c>
      <c r="F17" s="7">
        <v>13</v>
      </c>
      <c r="G17" s="7">
        <f t="shared" si="2"/>
        <v>781</v>
      </c>
      <c r="H17" s="8">
        <f t="shared" si="3"/>
        <v>-12.512132106680509</v>
      </c>
      <c r="I17" s="8">
        <f t="shared" si="4"/>
        <v>-72.44536764238326</v>
      </c>
      <c r="J17" s="9">
        <f t="shared" si="5"/>
        <v>-15.56893671994507</v>
      </c>
    </row>
    <row r="18" spans="1:10" x14ac:dyDescent="0.25">
      <c r="A18" s="10" t="s">
        <v>16</v>
      </c>
      <c r="B18" s="3">
        <v>1133.6079999999999</v>
      </c>
      <c r="C18" s="3">
        <v>0</v>
      </c>
      <c r="D18" s="3">
        <f t="shared" si="1"/>
        <v>1133.6079999999999</v>
      </c>
      <c r="E18" s="3">
        <v>1080</v>
      </c>
      <c r="F18" s="3">
        <v>0</v>
      </c>
      <c r="G18" s="3">
        <f t="shared" si="2"/>
        <v>1080</v>
      </c>
      <c r="H18" s="4">
        <f t="shared" si="3"/>
        <v>-4.7289715668908432</v>
      </c>
      <c r="I18" s="4">
        <f t="shared" si="4"/>
        <v>0</v>
      </c>
      <c r="J18" s="5">
        <f t="shared" si="5"/>
        <v>-4.7289715668908432</v>
      </c>
    </row>
    <row r="19" spans="1:10" x14ac:dyDescent="0.25">
      <c r="A19" s="6" t="s">
        <v>17</v>
      </c>
      <c r="B19" s="7">
        <v>550.15100000000007</v>
      </c>
      <c r="C19" s="7">
        <v>141.684</v>
      </c>
      <c r="D19" s="7">
        <f t="shared" si="1"/>
        <v>691.83500000000004</v>
      </c>
      <c r="E19" s="7">
        <v>514</v>
      </c>
      <c r="F19" s="7">
        <v>77</v>
      </c>
      <c r="G19" s="7">
        <f t="shared" si="2"/>
        <v>591</v>
      </c>
      <c r="H19" s="8">
        <f t="shared" si="3"/>
        <v>-6.5711050238934519</v>
      </c>
      <c r="I19" s="8">
        <f t="shared" si="4"/>
        <v>-45.653708252166794</v>
      </c>
      <c r="J19" s="9">
        <f t="shared" si="5"/>
        <v>-14.57500704647785</v>
      </c>
    </row>
    <row r="20" spans="1:10" x14ac:dyDescent="0.25">
      <c r="A20" s="10" t="s">
        <v>56</v>
      </c>
      <c r="B20" s="3">
        <v>0</v>
      </c>
      <c r="C20" s="3">
        <v>0</v>
      </c>
      <c r="D20" s="3"/>
      <c r="E20" s="3">
        <v>0</v>
      </c>
      <c r="F20" s="3">
        <v>0</v>
      </c>
      <c r="G20" s="3"/>
      <c r="H20" s="4">
        <f t="shared" si="3"/>
        <v>0</v>
      </c>
      <c r="I20" s="4">
        <f t="shared" si="4"/>
        <v>0</v>
      </c>
      <c r="J20" s="5">
        <f t="shared" si="5"/>
        <v>0</v>
      </c>
    </row>
    <row r="21" spans="1:10" x14ac:dyDescent="0.25">
      <c r="A21" s="6" t="s">
        <v>18</v>
      </c>
      <c r="B21" s="7">
        <v>912.60599999999999</v>
      </c>
      <c r="C21" s="7">
        <v>127.908</v>
      </c>
      <c r="D21" s="7">
        <f t="shared" si="1"/>
        <v>1040.5139999999999</v>
      </c>
      <c r="E21" s="7">
        <v>637</v>
      </c>
      <c r="F21" s="7">
        <v>59</v>
      </c>
      <c r="G21" s="7">
        <f t="shared" si="2"/>
        <v>696</v>
      </c>
      <c r="H21" s="8">
        <f t="shared" si="3"/>
        <v>-30.19988910877202</v>
      </c>
      <c r="I21" s="8">
        <f t="shared" si="4"/>
        <v>-53.873096287956969</v>
      </c>
      <c r="J21" s="9">
        <f t="shared" si="5"/>
        <v>-33.109982181883183</v>
      </c>
    </row>
    <row r="22" spans="1:10" x14ac:dyDescent="0.25">
      <c r="A22" s="10" t="s">
        <v>19</v>
      </c>
      <c r="B22" s="3">
        <v>0</v>
      </c>
      <c r="C22" s="3">
        <v>0</v>
      </c>
      <c r="D22" s="3"/>
      <c r="E22" s="3">
        <v>0</v>
      </c>
      <c r="F22" s="3">
        <v>0</v>
      </c>
      <c r="G22" s="3"/>
      <c r="H22" s="4">
        <f t="shared" si="3"/>
        <v>0</v>
      </c>
      <c r="I22" s="4">
        <f t="shared" si="4"/>
        <v>0</v>
      </c>
      <c r="J22" s="5">
        <f t="shared" si="5"/>
        <v>0</v>
      </c>
    </row>
    <row r="23" spans="1:10" x14ac:dyDescent="0.25">
      <c r="A23" s="6" t="s">
        <v>20</v>
      </c>
      <c r="B23" s="7">
        <v>2384.085</v>
      </c>
      <c r="C23" s="7">
        <v>43.382999999999996</v>
      </c>
      <c r="D23" s="7">
        <f t="shared" si="1"/>
        <v>2427.4679999999998</v>
      </c>
      <c r="E23" s="7">
        <v>2116</v>
      </c>
      <c r="F23" s="7">
        <v>12</v>
      </c>
      <c r="G23" s="7">
        <f t="shared" si="2"/>
        <v>2128</v>
      </c>
      <c r="H23" s="8">
        <f t="shared" si="3"/>
        <v>-11.244775249204624</v>
      </c>
      <c r="I23" s="8">
        <f t="shared" si="4"/>
        <v>-72.339395615794203</v>
      </c>
      <c r="J23" s="9">
        <f t="shared" si="5"/>
        <v>-12.336640483005331</v>
      </c>
    </row>
    <row r="24" spans="1:10" x14ac:dyDescent="0.25">
      <c r="A24" s="10" t="s">
        <v>21</v>
      </c>
      <c r="B24" s="3">
        <v>751.90199999999993</v>
      </c>
      <c r="C24" s="3">
        <v>18.946000000000002</v>
      </c>
      <c r="D24" s="3">
        <f t="shared" si="1"/>
        <v>770.84799999999996</v>
      </c>
      <c r="E24" s="3">
        <v>659</v>
      </c>
      <c r="F24" s="3">
        <v>30</v>
      </c>
      <c r="G24" s="3">
        <f t="shared" si="2"/>
        <v>689</v>
      </c>
      <c r="H24" s="4">
        <f t="shared" si="3"/>
        <v>-12.355599532917845</v>
      </c>
      <c r="I24" s="4">
        <f t="shared" si="4"/>
        <v>58.344769344452644</v>
      </c>
      <c r="J24" s="5">
        <f t="shared" si="5"/>
        <v>-10.617916891527249</v>
      </c>
    </row>
    <row r="25" spans="1:10" x14ac:dyDescent="0.25">
      <c r="A25" s="6" t="s">
        <v>22</v>
      </c>
      <c r="B25" s="7">
        <v>793.68100000000004</v>
      </c>
      <c r="C25" s="7">
        <v>358.85300000000001</v>
      </c>
      <c r="D25" s="7">
        <f t="shared" si="1"/>
        <v>1152.5340000000001</v>
      </c>
      <c r="E25" s="7">
        <v>816</v>
      </c>
      <c r="F25" s="7">
        <v>154</v>
      </c>
      <c r="G25" s="7">
        <f t="shared" si="2"/>
        <v>970</v>
      </c>
      <c r="H25" s="8">
        <f t="shared" si="3"/>
        <v>2.8120869719698414</v>
      </c>
      <c r="I25" s="8">
        <f t="shared" si="4"/>
        <v>-57.085491830916837</v>
      </c>
      <c r="J25" s="9">
        <f t="shared" si="5"/>
        <v>-15.837623879208776</v>
      </c>
    </row>
    <row r="26" spans="1:10" x14ac:dyDescent="0.25">
      <c r="A26" s="10" t="s">
        <v>23</v>
      </c>
      <c r="B26" s="3">
        <v>683.23300000000006</v>
      </c>
      <c r="C26" s="3">
        <v>28.969000000000001</v>
      </c>
      <c r="D26" s="3">
        <f t="shared" si="1"/>
        <v>712.20200000000011</v>
      </c>
      <c r="E26" s="3">
        <v>339</v>
      </c>
      <c r="F26" s="3">
        <v>18</v>
      </c>
      <c r="G26" s="3">
        <f t="shared" si="2"/>
        <v>357</v>
      </c>
      <c r="H26" s="4">
        <f t="shared" si="3"/>
        <v>-50.382958668565493</v>
      </c>
      <c r="I26" s="4">
        <f t="shared" si="4"/>
        <v>-37.864613897614696</v>
      </c>
      <c r="J26" s="5">
        <f t="shared" si="5"/>
        <v>-49.873771766998701</v>
      </c>
    </row>
    <row r="27" spans="1:10" x14ac:dyDescent="0.25">
      <c r="A27" s="6" t="s">
        <v>24</v>
      </c>
      <c r="B27" s="7">
        <v>0</v>
      </c>
      <c r="C27" s="7">
        <v>0</v>
      </c>
      <c r="D27" s="7"/>
      <c r="E27" s="7">
        <v>0</v>
      </c>
      <c r="F27" s="7">
        <v>0</v>
      </c>
      <c r="G27" s="7">
        <f t="shared" si="2"/>
        <v>0</v>
      </c>
      <c r="H27" s="8">
        <f t="shared" si="3"/>
        <v>0</v>
      </c>
      <c r="I27" s="8">
        <f t="shared" si="4"/>
        <v>0</v>
      </c>
      <c r="J27" s="9">
        <f t="shared" si="5"/>
        <v>0</v>
      </c>
    </row>
    <row r="28" spans="1:10" x14ac:dyDescent="0.25">
      <c r="A28" s="10" t="s">
        <v>25</v>
      </c>
      <c r="B28" s="3">
        <v>1724.5840000000001</v>
      </c>
      <c r="C28" s="3">
        <v>751.1640000000001</v>
      </c>
      <c r="D28" s="3">
        <f t="shared" si="1"/>
        <v>2475.748</v>
      </c>
      <c r="E28" s="3">
        <v>1641</v>
      </c>
      <c r="F28" s="3">
        <v>933</v>
      </c>
      <c r="G28" s="3">
        <f t="shared" si="2"/>
        <v>2574</v>
      </c>
      <c r="H28" s="4">
        <f t="shared" si="3"/>
        <v>-4.8466180829695773</v>
      </c>
      <c r="I28" s="4">
        <f t="shared" si="4"/>
        <v>24.207230378452625</v>
      </c>
      <c r="J28" s="5">
        <f t="shared" si="5"/>
        <v>3.9685783851991374</v>
      </c>
    </row>
    <row r="29" spans="1:10" x14ac:dyDescent="0.25">
      <c r="A29" s="6" t="s">
        <v>26</v>
      </c>
      <c r="B29" s="7">
        <v>5793.7020000000011</v>
      </c>
      <c r="C29" s="7">
        <v>379.48700000000002</v>
      </c>
      <c r="D29" s="7">
        <f t="shared" si="1"/>
        <v>6173.1890000000012</v>
      </c>
      <c r="E29" s="7">
        <v>4823</v>
      </c>
      <c r="F29" s="7">
        <v>349</v>
      </c>
      <c r="G29" s="7">
        <f t="shared" si="2"/>
        <v>5172</v>
      </c>
      <c r="H29" s="8">
        <f t="shared" si="3"/>
        <v>-16.754434384095021</v>
      </c>
      <c r="I29" s="8">
        <f t="shared" si="4"/>
        <v>-8.0337402862285181</v>
      </c>
      <c r="J29" s="9">
        <f t="shared" si="5"/>
        <v>-16.218343549824912</v>
      </c>
    </row>
    <row r="30" spans="1:10" x14ac:dyDescent="0.25">
      <c r="A30" s="10" t="s">
        <v>27</v>
      </c>
      <c r="B30" s="3">
        <v>3095.2749999999996</v>
      </c>
      <c r="C30" s="3">
        <v>154.083</v>
      </c>
      <c r="D30" s="3">
        <f t="shared" si="1"/>
        <v>3249.3579999999997</v>
      </c>
      <c r="E30" s="3">
        <v>2670</v>
      </c>
      <c r="F30" s="3">
        <v>127</v>
      </c>
      <c r="G30" s="3">
        <f t="shared" si="2"/>
        <v>2797</v>
      </c>
      <c r="H30" s="4">
        <f t="shared" si="3"/>
        <v>-13.739490029157334</v>
      </c>
      <c r="I30" s="4">
        <f t="shared" si="4"/>
        <v>-17.576890377264203</v>
      </c>
      <c r="J30" s="5">
        <f t="shared" si="5"/>
        <v>-13.921457715647206</v>
      </c>
    </row>
    <row r="31" spans="1:10" x14ac:dyDescent="0.25">
      <c r="A31" s="6" t="s">
        <v>28</v>
      </c>
      <c r="B31" s="7">
        <v>1372.7870000000003</v>
      </c>
      <c r="C31" s="7">
        <v>0.95399999999999996</v>
      </c>
      <c r="D31" s="7">
        <f t="shared" si="1"/>
        <v>1373.7410000000002</v>
      </c>
      <c r="E31" s="7">
        <v>1164</v>
      </c>
      <c r="F31" s="7">
        <v>8</v>
      </c>
      <c r="G31" s="7">
        <f t="shared" si="2"/>
        <v>1172</v>
      </c>
      <c r="H31" s="8">
        <f t="shared" si="3"/>
        <v>-15.208987264593867</v>
      </c>
      <c r="I31" s="8">
        <f t="shared" si="4"/>
        <v>738.57442348008385</v>
      </c>
      <c r="J31" s="9">
        <f t="shared" si="5"/>
        <v>-14.685519322783566</v>
      </c>
    </row>
    <row r="32" spans="1:10" x14ac:dyDescent="0.25">
      <c r="A32" s="10" t="s">
        <v>57</v>
      </c>
      <c r="B32" s="3">
        <v>2.9940000000000002</v>
      </c>
      <c r="C32" s="3">
        <v>659.35199999999998</v>
      </c>
      <c r="D32" s="3">
        <f t="shared" si="1"/>
        <v>662.346</v>
      </c>
      <c r="E32" s="3">
        <v>7</v>
      </c>
      <c r="F32" s="3">
        <v>527</v>
      </c>
      <c r="G32" s="3">
        <f t="shared" si="2"/>
        <v>534</v>
      </c>
      <c r="H32" s="4">
        <f t="shared" si="3"/>
        <v>133.80093520374081</v>
      </c>
      <c r="I32" s="4">
        <f t="shared" si="4"/>
        <v>-20.073041410354406</v>
      </c>
      <c r="J32" s="5">
        <f t="shared" si="5"/>
        <v>-19.377485483418035</v>
      </c>
    </row>
    <row r="33" spans="1:10" x14ac:dyDescent="0.25">
      <c r="A33" s="6" t="s">
        <v>69</v>
      </c>
      <c r="B33" s="7">
        <v>628.17100000000005</v>
      </c>
      <c r="C33" s="7">
        <v>0</v>
      </c>
      <c r="D33" s="7">
        <f t="shared" si="1"/>
        <v>628.17100000000005</v>
      </c>
      <c r="E33" s="7">
        <v>560</v>
      </c>
      <c r="F33" s="7">
        <v>0</v>
      </c>
      <c r="G33" s="7">
        <f t="shared" si="2"/>
        <v>560</v>
      </c>
      <c r="H33" s="8">
        <f t="shared" si="3"/>
        <v>-10.852299771877409</v>
      </c>
      <c r="I33" s="8">
        <f t="shared" si="4"/>
        <v>0</v>
      </c>
      <c r="J33" s="9">
        <f t="shared" si="5"/>
        <v>-10.852299771877409</v>
      </c>
    </row>
    <row r="34" spans="1:10" x14ac:dyDescent="0.25">
      <c r="A34" s="10" t="s">
        <v>29</v>
      </c>
      <c r="B34" s="3">
        <v>3572.1439999999993</v>
      </c>
      <c r="C34" s="3">
        <v>1580.3809999999999</v>
      </c>
      <c r="D34" s="3">
        <f t="shared" si="1"/>
        <v>5152.5249999999996</v>
      </c>
      <c r="E34" s="3">
        <v>3388</v>
      </c>
      <c r="F34" s="3">
        <v>1452</v>
      </c>
      <c r="G34" s="3">
        <f t="shared" si="2"/>
        <v>4840</v>
      </c>
      <c r="H34" s="4">
        <f t="shared" si="3"/>
        <v>-5.1549993505300842</v>
      </c>
      <c r="I34" s="4">
        <f t="shared" si="4"/>
        <v>-8.1234208712962186</v>
      </c>
      <c r="J34" s="5">
        <f t="shared" si="5"/>
        <v>-6.0654727536499031</v>
      </c>
    </row>
    <row r="35" spans="1:10" x14ac:dyDescent="0.25">
      <c r="A35" s="6" t="s">
        <v>68</v>
      </c>
      <c r="B35" s="7">
        <v>1200.566</v>
      </c>
      <c r="C35" s="7">
        <v>0</v>
      </c>
      <c r="D35" s="7">
        <f t="shared" si="1"/>
        <v>1200.566</v>
      </c>
      <c r="E35" s="7">
        <v>1084</v>
      </c>
      <c r="F35" s="7">
        <v>7</v>
      </c>
      <c r="G35" s="7">
        <f t="shared" si="2"/>
        <v>1091</v>
      </c>
      <c r="H35" s="8">
        <f t="shared" si="3"/>
        <v>-9.7092538019567467</v>
      </c>
      <c r="I35" s="8">
        <f t="shared" si="4"/>
        <v>0</v>
      </c>
      <c r="J35" s="9">
        <f t="shared" si="5"/>
        <v>-9.126195477799639</v>
      </c>
    </row>
    <row r="36" spans="1:10" x14ac:dyDescent="0.25">
      <c r="A36" s="10" t="s">
        <v>30</v>
      </c>
      <c r="B36" s="3">
        <v>288.44100000000003</v>
      </c>
      <c r="C36" s="3">
        <v>630.02599999999995</v>
      </c>
      <c r="D36" s="3">
        <f t="shared" si="1"/>
        <v>918.46699999999998</v>
      </c>
      <c r="E36" s="3">
        <v>264</v>
      </c>
      <c r="F36" s="3">
        <v>728</v>
      </c>
      <c r="G36" s="3">
        <f t="shared" si="2"/>
        <v>992</v>
      </c>
      <c r="H36" s="4">
        <f t="shared" si="3"/>
        <v>-8.4734833120118243</v>
      </c>
      <c r="I36" s="4">
        <f t="shared" si="4"/>
        <v>15.550786792926013</v>
      </c>
      <c r="J36" s="5">
        <f t="shared" si="5"/>
        <v>8.0060579204261035</v>
      </c>
    </row>
    <row r="37" spans="1:10" x14ac:dyDescent="0.25">
      <c r="A37" s="6" t="s">
        <v>31</v>
      </c>
      <c r="B37" s="7">
        <v>1022.98</v>
      </c>
      <c r="C37" s="7">
        <v>26.213999999999999</v>
      </c>
      <c r="D37" s="7">
        <f t="shared" si="1"/>
        <v>1049.194</v>
      </c>
      <c r="E37" s="7">
        <v>887</v>
      </c>
      <c r="F37" s="7">
        <v>0</v>
      </c>
      <c r="G37" s="7">
        <f t="shared" si="2"/>
        <v>887</v>
      </c>
      <c r="H37" s="8">
        <f t="shared" si="3"/>
        <v>-13.29253748851395</v>
      </c>
      <c r="I37" s="8">
        <f t="shared" si="4"/>
        <v>-100</v>
      </c>
      <c r="J37" s="9">
        <f t="shared" si="5"/>
        <v>-15.45891417602464</v>
      </c>
    </row>
    <row r="38" spans="1:10" x14ac:dyDescent="0.25">
      <c r="A38" s="10" t="s">
        <v>32</v>
      </c>
      <c r="B38" s="3">
        <v>2217.2460000000001</v>
      </c>
      <c r="C38" s="3">
        <v>0</v>
      </c>
      <c r="D38" s="3">
        <f t="shared" si="1"/>
        <v>2217.2460000000001</v>
      </c>
      <c r="E38" s="3">
        <v>2040</v>
      </c>
      <c r="F38" s="3">
        <v>0</v>
      </c>
      <c r="G38" s="3">
        <f t="shared" si="2"/>
        <v>2040</v>
      </c>
      <c r="H38" s="4">
        <f t="shared" si="3"/>
        <v>-7.9939708990342115</v>
      </c>
      <c r="I38" s="4">
        <f t="shared" si="4"/>
        <v>0</v>
      </c>
      <c r="J38" s="5">
        <f t="shared" si="5"/>
        <v>-7.9939708990342115</v>
      </c>
    </row>
    <row r="39" spans="1:10" x14ac:dyDescent="0.25">
      <c r="A39" s="6" t="s">
        <v>33</v>
      </c>
      <c r="B39" s="7">
        <v>210.60600000000002</v>
      </c>
      <c r="C39" s="7">
        <v>39.331000000000003</v>
      </c>
      <c r="D39" s="7">
        <f t="shared" si="1"/>
        <v>249.93700000000001</v>
      </c>
      <c r="E39" s="7">
        <v>158</v>
      </c>
      <c r="F39" s="7">
        <v>28</v>
      </c>
      <c r="G39" s="7">
        <f t="shared" si="2"/>
        <v>186</v>
      </c>
      <c r="H39" s="8">
        <f t="shared" si="3"/>
        <v>-24.978395677236172</v>
      </c>
      <c r="I39" s="8">
        <f t="shared" si="4"/>
        <v>-28.809336147059579</v>
      </c>
      <c r="J39" s="9">
        <f t="shared" si="5"/>
        <v>-25.581246474111481</v>
      </c>
    </row>
    <row r="40" spans="1:10" x14ac:dyDescent="0.25">
      <c r="A40" s="10" t="s">
        <v>34</v>
      </c>
      <c r="B40" s="3">
        <v>6347.1059999999998</v>
      </c>
      <c r="C40" s="3">
        <v>1850.5619999999999</v>
      </c>
      <c r="D40" s="3">
        <f t="shared" si="1"/>
        <v>8197.6679999999997</v>
      </c>
      <c r="E40" s="3">
        <v>6948</v>
      </c>
      <c r="F40" s="3">
        <v>2104</v>
      </c>
      <c r="G40" s="3">
        <f t="shared" si="2"/>
        <v>9052</v>
      </c>
      <c r="H40" s="4">
        <f t="shared" si="3"/>
        <v>9.4672123011652918</v>
      </c>
      <c r="I40" s="4">
        <f t="shared" si="4"/>
        <v>13.695190974417507</v>
      </c>
      <c r="J40" s="5">
        <f t="shared" si="5"/>
        <v>10.421646741487949</v>
      </c>
    </row>
    <row r="41" spans="1:10" x14ac:dyDescent="0.25">
      <c r="A41" s="6" t="s">
        <v>35</v>
      </c>
      <c r="B41" s="7">
        <v>164.83700000000002</v>
      </c>
      <c r="C41" s="7">
        <v>67.300000000000011</v>
      </c>
      <c r="D41" s="7">
        <f t="shared" si="1"/>
        <v>232.13700000000003</v>
      </c>
      <c r="E41" s="7">
        <v>186</v>
      </c>
      <c r="F41" s="7">
        <v>28</v>
      </c>
      <c r="G41" s="7">
        <f t="shared" si="2"/>
        <v>214</v>
      </c>
      <c r="H41" s="8">
        <f t="shared" si="3"/>
        <v>12.838743728653142</v>
      </c>
      <c r="I41" s="8">
        <f t="shared" si="4"/>
        <v>-58.395245170876677</v>
      </c>
      <c r="J41" s="9">
        <f t="shared" si="5"/>
        <v>-7.813058667941787</v>
      </c>
    </row>
    <row r="42" spans="1:10" x14ac:dyDescent="0.25">
      <c r="A42" s="10" t="s">
        <v>36</v>
      </c>
      <c r="B42" s="3">
        <v>3125.84</v>
      </c>
      <c r="C42" s="3">
        <v>855.86399999999992</v>
      </c>
      <c r="D42" s="3">
        <f t="shared" si="1"/>
        <v>3981.7040000000002</v>
      </c>
      <c r="E42" s="3">
        <v>2636</v>
      </c>
      <c r="F42" s="3">
        <v>693</v>
      </c>
      <c r="G42" s="3">
        <f t="shared" si="2"/>
        <v>3329</v>
      </c>
      <c r="H42" s="4">
        <f t="shared" si="3"/>
        <v>-15.670667724515654</v>
      </c>
      <c r="I42" s="4">
        <f t="shared" si="4"/>
        <v>-19.02919155379826</v>
      </c>
      <c r="J42" s="5">
        <f t="shared" si="5"/>
        <v>-16.392579659361925</v>
      </c>
    </row>
    <row r="43" spans="1:10" x14ac:dyDescent="0.25">
      <c r="A43" s="6" t="s">
        <v>37</v>
      </c>
      <c r="B43" s="7">
        <v>2667.924</v>
      </c>
      <c r="C43" s="7">
        <v>55.269000000000005</v>
      </c>
      <c r="D43" s="7">
        <f t="shared" si="1"/>
        <v>2723.1930000000002</v>
      </c>
      <c r="E43" s="7">
        <v>2446</v>
      </c>
      <c r="F43" s="7">
        <v>30</v>
      </c>
      <c r="G43" s="7">
        <f t="shared" si="2"/>
        <v>2476</v>
      </c>
      <c r="H43" s="8">
        <f t="shared" si="3"/>
        <v>-8.3182279555189726</v>
      </c>
      <c r="I43" s="8">
        <f t="shared" si="4"/>
        <v>-45.720023883189498</v>
      </c>
      <c r="J43" s="9">
        <f t="shared" si="5"/>
        <v>-9.0773220994619255</v>
      </c>
    </row>
    <row r="44" spans="1:10" x14ac:dyDescent="0.25">
      <c r="A44" s="10" t="s">
        <v>38</v>
      </c>
      <c r="B44" s="3">
        <v>2639.5099999999998</v>
      </c>
      <c r="C44" s="3">
        <v>47.266000000000005</v>
      </c>
      <c r="D44" s="3">
        <f t="shared" si="1"/>
        <v>2686.7759999999998</v>
      </c>
      <c r="E44" s="3">
        <v>2144</v>
      </c>
      <c r="F44" s="3">
        <v>6</v>
      </c>
      <c r="G44" s="3">
        <f t="shared" si="2"/>
        <v>2150</v>
      </c>
      <c r="H44" s="4">
        <f t="shared" si="3"/>
        <v>-18.772802527741884</v>
      </c>
      <c r="I44" s="4">
        <f t="shared" si="4"/>
        <v>-87.305885837599973</v>
      </c>
      <c r="J44" s="5">
        <f t="shared" si="5"/>
        <v>-19.978442564620195</v>
      </c>
    </row>
    <row r="45" spans="1:10" x14ac:dyDescent="0.25">
      <c r="A45" s="6" t="s">
        <v>71</v>
      </c>
      <c r="B45" s="7">
        <v>1680.874</v>
      </c>
      <c r="C45" s="7">
        <v>23.538</v>
      </c>
      <c r="D45" s="7">
        <f t="shared" si="1"/>
        <v>1704.412</v>
      </c>
      <c r="E45" s="7">
        <v>1311</v>
      </c>
      <c r="F45" s="7">
        <v>3</v>
      </c>
      <c r="G45" s="7">
        <f t="shared" si="2"/>
        <v>1314</v>
      </c>
      <c r="H45" s="8">
        <f t="shared" si="3"/>
        <v>-22.004861756443375</v>
      </c>
      <c r="I45" s="8">
        <f t="shared" si="4"/>
        <v>-87.25465205200102</v>
      </c>
      <c r="J45" s="9">
        <f t="shared" si="5"/>
        <v>-22.905964050945428</v>
      </c>
    </row>
    <row r="46" spans="1:10" x14ac:dyDescent="0.25">
      <c r="A46" s="10" t="s">
        <v>39</v>
      </c>
      <c r="B46" s="3">
        <v>1269.5649999999998</v>
      </c>
      <c r="C46" s="3">
        <v>25.664000000000001</v>
      </c>
      <c r="D46" s="3">
        <f t="shared" si="1"/>
        <v>1295.2289999999998</v>
      </c>
      <c r="E46" s="3">
        <v>1698</v>
      </c>
      <c r="F46" s="3">
        <v>41</v>
      </c>
      <c r="G46" s="3">
        <f t="shared" si="2"/>
        <v>1739</v>
      </c>
      <c r="H46" s="4">
        <f t="shared" si="3"/>
        <v>33.746598244280541</v>
      </c>
      <c r="I46" s="4">
        <f t="shared" si="4"/>
        <v>59.756857855361588</v>
      </c>
      <c r="J46" s="5">
        <f t="shared" si="5"/>
        <v>34.261972207231331</v>
      </c>
    </row>
    <row r="47" spans="1:10" x14ac:dyDescent="0.25">
      <c r="A47" s="6" t="s">
        <v>40</v>
      </c>
      <c r="B47" s="7">
        <v>2876.614</v>
      </c>
      <c r="C47" s="7">
        <v>89.691999999999993</v>
      </c>
      <c r="D47" s="7">
        <f t="shared" si="1"/>
        <v>2966.306</v>
      </c>
      <c r="E47" s="7">
        <v>2782</v>
      </c>
      <c r="F47" s="7">
        <v>53</v>
      </c>
      <c r="G47" s="7">
        <f t="shared" si="2"/>
        <v>2835</v>
      </c>
      <c r="H47" s="8">
        <f t="shared" si="3"/>
        <v>-3.2890752808684107</v>
      </c>
      <c r="I47" s="8">
        <f t="shared" si="4"/>
        <v>-40.908888195156756</v>
      </c>
      <c r="J47" s="9">
        <f t="shared" si="5"/>
        <v>-4.4265830969562829</v>
      </c>
    </row>
    <row r="48" spans="1:10" x14ac:dyDescent="0.25">
      <c r="A48" s="10" t="s">
        <v>41</v>
      </c>
      <c r="B48" s="3">
        <v>4938.8390000000009</v>
      </c>
      <c r="C48" s="3">
        <v>532.649</v>
      </c>
      <c r="D48" s="3">
        <f t="shared" si="1"/>
        <v>5471.4880000000012</v>
      </c>
      <c r="E48" s="3">
        <v>4460</v>
      </c>
      <c r="F48" s="3">
        <v>659</v>
      </c>
      <c r="G48" s="3">
        <f t="shared" si="2"/>
        <v>5119</v>
      </c>
      <c r="H48" s="4">
        <f t="shared" si="3"/>
        <v>-9.6953757755618426</v>
      </c>
      <c r="I48" s="4">
        <f t="shared" si="4"/>
        <v>23.721249828686432</v>
      </c>
      <c r="J48" s="5">
        <f t="shared" si="5"/>
        <v>-6.442269452112499</v>
      </c>
    </row>
    <row r="49" spans="1:10" x14ac:dyDescent="0.25">
      <c r="A49" s="6" t="s">
        <v>42</v>
      </c>
      <c r="B49" s="7">
        <v>0</v>
      </c>
      <c r="C49" s="7">
        <v>0</v>
      </c>
      <c r="D49" s="7">
        <f t="shared" si="1"/>
        <v>0</v>
      </c>
      <c r="E49" s="7">
        <v>70</v>
      </c>
      <c r="F49" s="7">
        <v>0</v>
      </c>
      <c r="G49" s="7">
        <f t="shared" si="2"/>
        <v>70</v>
      </c>
      <c r="H49" s="8">
        <f t="shared" si="3"/>
        <v>0</v>
      </c>
      <c r="I49" s="8">
        <f t="shared" si="4"/>
        <v>0</v>
      </c>
      <c r="J49" s="9">
        <f t="shared" si="5"/>
        <v>0</v>
      </c>
    </row>
    <row r="50" spans="1:10" x14ac:dyDescent="0.25">
      <c r="A50" s="10" t="s">
        <v>43</v>
      </c>
      <c r="B50" s="3">
        <v>475.56800000000004</v>
      </c>
      <c r="C50" s="3">
        <v>3.2960000000000003</v>
      </c>
      <c r="D50" s="3">
        <f t="shared" si="1"/>
        <v>478.86400000000003</v>
      </c>
      <c r="E50" s="3">
        <v>420</v>
      </c>
      <c r="F50" s="3">
        <v>6</v>
      </c>
      <c r="G50" s="3">
        <f t="shared" si="2"/>
        <v>426</v>
      </c>
      <c r="H50" s="4">
        <f t="shared" si="3"/>
        <v>-11.684554049052929</v>
      </c>
      <c r="I50" s="4">
        <f t="shared" si="4"/>
        <v>82.038834951456295</v>
      </c>
      <c r="J50" s="5">
        <f t="shared" si="5"/>
        <v>-11.039460055464605</v>
      </c>
    </row>
    <row r="51" spans="1:10" x14ac:dyDescent="0.25">
      <c r="A51" s="6" t="s">
        <v>44</v>
      </c>
      <c r="B51" s="7">
        <v>1664.1660000000002</v>
      </c>
      <c r="C51" s="7">
        <v>90.998999999999995</v>
      </c>
      <c r="D51" s="7">
        <f t="shared" si="1"/>
        <v>1755.1650000000002</v>
      </c>
      <c r="E51" s="7">
        <v>1529</v>
      </c>
      <c r="F51" s="7">
        <v>31</v>
      </c>
      <c r="G51" s="7">
        <f t="shared" si="2"/>
        <v>1560</v>
      </c>
      <c r="H51" s="8">
        <f t="shared" si="3"/>
        <v>-8.1221464685614393</v>
      </c>
      <c r="I51" s="8">
        <f t="shared" si="4"/>
        <v>-65.933691579028348</v>
      </c>
      <c r="J51" s="9">
        <f t="shared" si="5"/>
        <v>-11.119467400500817</v>
      </c>
    </row>
    <row r="52" spans="1:10" x14ac:dyDescent="0.25">
      <c r="A52" s="10" t="s">
        <v>45</v>
      </c>
      <c r="B52" s="3">
        <v>2567.3900000000003</v>
      </c>
      <c r="C52" s="3">
        <v>303.22000000000003</v>
      </c>
      <c r="D52" s="3">
        <f t="shared" si="1"/>
        <v>2870.6100000000006</v>
      </c>
      <c r="E52" s="3">
        <v>2112</v>
      </c>
      <c r="F52" s="3">
        <v>192</v>
      </c>
      <c r="G52" s="3">
        <f t="shared" si="2"/>
        <v>2304</v>
      </c>
      <c r="H52" s="4">
        <f t="shared" si="3"/>
        <v>-17.737468791262735</v>
      </c>
      <c r="I52" s="4">
        <f t="shared" si="4"/>
        <v>-36.679638546270041</v>
      </c>
      <c r="J52" s="5">
        <f t="shared" si="5"/>
        <v>-19.738313459508621</v>
      </c>
    </row>
    <row r="53" spans="1:10" x14ac:dyDescent="0.25">
      <c r="A53" s="6" t="s">
        <v>46</v>
      </c>
      <c r="B53" s="7">
        <v>1748.2729999999999</v>
      </c>
      <c r="C53" s="7">
        <v>0</v>
      </c>
      <c r="D53" s="7">
        <f t="shared" si="1"/>
        <v>1748.2729999999999</v>
      </c>
      <c r="E53" s="7">
        <v>1370</v>
      </c>
      <c r="F53" s="7">
        <v>0</v>
      </c>
      <c r="G53" s="7">
        <f t="shared" si="2"/>
        <v>1370</v>
      </c>
      <c r="H53" s="8">
        <f t="shared" si="3"/>
        <v>-21.636952581204419</v>
      </c>
      <c r="I53" s="8">
        <f t="shared" si="4"/>
        <v>0</v>
      </c>
      <c r="J53" s="9">
        <f t="shared" si="5"/>
        <v>-21.636952581204419</v>
      </c>
    </row>
    <row r="54" spans="1:10" x14ac:dyDescent="0.25">
      <c r="A54" s="10" t="s">
        <v>73</v>
      </c>
      <c r="B54" s="3">
        <v>245.72200000000004</v>
      </c>
      <c r="C54" s="3">
        <v>218.33899999999997</v>
      </c>
      <c r="D54" s="3">
        <f t="shared" si="1"/>
        <v>464.06100000000004</v>
      </c>
      <c r="E54" s="3">
        <v>191</v>
      </c>
      <c r="F54" s="3">
        <v>154</v>
      </c>
      <c r="G54" s="3">
        <f t="shared" si="2"/>
        <v>345</v>
      </c>
      <c r="H54" s="4">
        <f t="shared" si="3"/>
        <v>-22.269882224627843</v>
      </c>
      <c r="I54" s="4">
        <f t="shared" si="4"/>
        <v>-29.46747946999848</v>
      </c>
      <c r="J54" s="5">
        <f t="shared" si="5"/>
        <v>-25.656325353778925</v>
      </c>
    </row>
    <row r="55" spans="1:10" x14ac:dyDescent="0.25">
      <c r="A55" s="6" t="s">
        <v>47</v>
      </c>
      <c r="B55" s="7">
        <v>0</v>
      </c>
      <c r="C55" s="7">
        <v>0</v>
      </c>
      <c r="D55" s="7">
        <f t="shared" si="1"/>
        <v>0</v>
      </c>
      <c r="E55" s="7">
        <v>0</v>
      </c>
      <c r="F55" s="7">
        <v>0</v>
      </c>
      <c r="G55" s="7">
        <f t="shared" si="2"/>
        <v>0</v>
      </c>
      <c r="H55" s="8">
        <f t="shared" si="3"/>
        <v>0</v>
      </c>
      <c r="I55" s="8">
        <f t="shared" si="4"/>
        <v>0</v>
      </c>
      <c r="J55" s="9">
        <f t="shared" si="5"/>
        <v>0</v>
      </c>
    </row>
    <row r="56" spans="1:10" x14ac:dyDescent="0.25">
      <c r="A56" s="10" t="s">
        <v>48</v>
      </c>
      <c r="B56" s="3">
        <v>79.776999999999987</v>
      </c>
      <c r="C56" s="3">
        <v>0</v>
      </c>
      <c r="D56" s="3">
        <f t="shared" si="1"/>
        <v>79.776999999999987</v>
      </c>
      <c r="E56" s="3">
        <v>71</v>
      </c>
      <c r="F56" s="3">
        <v>11</v>
      </c>
      <c r="G56" s="3">
        <f>+E56+F56</f>
        <v>82</v>
      </c>
      <c r="H56" s="4">
        <f t="shared" si="3"/>
        <v>-11.001917845995699</v>
      </c>
      <c r="I56" s="4">
        <f t="shared" si="4"/>
        <v>0</v>
      </c>
      <c r="J56" s="5">
        <f t="shared" si="5"/>
        <v>2.7865174173007428</v>
      </c>
    </row>
    <row r="57" spans="1:10" x14ac:dyDescent="0.25">
      <c r="A57" s="6" t="s">
        <v>49</v>
      </c>
      <c r="B57" s="7">
        <v>5458.3119999999999</v>
      </c>
      <c r="C57" s="7">
        <v>46.383000000000003</v>
      </c>
      <c r="D57" s="7">
        <f t="shared" si="1"/>
        <v>5504.6949999999997</v>
      </c>
      <c r="E57" s="7">
        <v>4780</v>
      </c>
      <c r="F57" s="7">
        <v>13</v>
      </c>
      <c r="G57" s="7">
        <f t="shared" si="2"/>
        <v>4793</v>
      </c>
      <c r="H57" s="8">
        <f t="shared" si="3"/>
        <v>-12.427138646526616</v>
      </c>
      <c r="I57" s="8">
        <f t="shared" si="4"/>
        <v>-71.972489920876185</v>
      </c>
      <c r="J57" s="9">
        <f t="shared" si="5"/>
        <v>-12.928872535172244</v>
      </c>
    </row>
    <row r="58" spans="1:10" x14ac:dyDescent="0.25">
      <c r="A58" s="10" t="s">
        <v>58</v>
      </c>
      <c r="B58" s="3">
        <v>271.35300000000001</v>
      </c>
      <c r="C58" s="3">
        <v>167.61799999999999</v>
      </c>
      <c r="D58" s="3">
        <f t="shared" si="1"/>
        <v>438.971</v>
      </c>
      <c r="E58" s="3">
        <v>206</v>
      </c>
      <c r="F58" s="3">
        <v>95</v>
      </c>
      <c r="G58" s="3">
        <f t="shared" si="2"/>
        <v>301</v>
      </c>
      <c r="H58" s="4">
        <f t="shared" si="3"/>
        <v>-24.084126580505838</v>
      </c>
      <c r="I58" s="4">
        <f t="shared" si="4"/>
        <v>-43.32350940829744</v>
      </c>
      <c r="J58" s="5">
        <f t="shared" si="5"/>
        <v>-31.430550081896069</v>
      </c>
    </row>
    <row r="59" spans="1:10" x14ac:dyDescent="0.25">
      <c r="A59" s="6" t="s">
        <v>59</v>
      </c>
      <c r="B59" s="7">
        <v>0</v>
      </c>
      <c r="C59" s="7">
        <v>56.612000000000002</v>
      </c>
      <c r="D59" s="7">
        <f t="shared" si="1"/>
        <v>56.612000000000002</v>
      </c>
      <c r="E59" s="7">
        <v>6</v>
      </c>
      <c r="F59" s="7">
        <v>0</v>
      </c>
      <c r="G59" s="7">
        <f t="shared" si="2"/>
        <v>6</v>
      </c>
      <c r="H59" s="8">
        <f t="shared" si="3"/>
        <v>0</v>
      </c>
      <c r="I59" s="8">
        <f t="shared" si="4"/>
        <v>-100</v>
      </c>
      <c r="J59" s="9">
        <f t="shared" si="5"/>
        <v>-89.401540309475024</v>
      </c>
    </row>
    <row r="60" spans="1:10" x14ac:dyDescent="0.25">
      <c r="A60" s="11" t="s">
        <v>50</v>
      </c>
      <c r="B60" s="22">
        <f>+B61-SUM(B6+B10+B32+B20+B58+B59)</f>
        <v>283381.88000000012</v>
      </c>
      <c r="C60" s="22">
        <f t="shared" ref="C60:D60" si="6">+C61-SUM(C6+C10+C32+C20+C58+C59)</f>
        <v>989593.04800000042</v>
      </c>
      <c r="D60" s="22">
        <f t="shared" si="6"/>
        <v>1272974.9280000003</v>
      </c>
      <c r="E60" s="22">
        <f>+E61-SUM(E6+E10+E32+E20+E58+E59+E5)</f>
        <v>231874.99999999997</v>
      </c>
      <c r="F60" s="22">
        <f t="shared" ref="F60:G60" si="7">+F61-SUM(F6+F10+F32+F20+F58+F59+F5)</f>
        <v>788270</v>
      </c>
      <c r="G60" s="22">
        <f t="shared" si="7"/>
        <v>1020145.0000000001</v>
      </c>
      <c r="H60" s="23">
        <f>+IFERROR(((E60-B60)/B60)*100,0)</f>
        <v>-18.175784563219118</v>
      </c>
      <c r="I60" s="23">
        <f t="shared" si="4"/>
        <v>-20.344024082109392</v>
      </c>
      <c r="J60" s="23">
        <f t="shared" si="5"/>
        <v>-19.861343883435868</v>
      </c>
    </row>
    <row r="61" spans="1:10" x14ac:dyDescent="0.25">
      <c r="A61" s="14" t="s">
        <v>51</v>
      </c>
      <c r="B61" s="24">
        <f>SUM(B4:B59)</f>
        <v>340061.53600000014</v>
      </c>
      <c r="C61" s="24">
        <f t="shared" ref="C61:F61" si="8">SUM(C4:C59)</f>
        <v>1078165.5250000004</v>
      </c>
      <c r="D61" s="24">
        <f t="shared" si="8"/>
        <v>1418227.0610000002</v>
      </c>
      <c r="E61" s="24">
        <f t="shared" si="8"/>
        <v>306760.26899999997</v>
      </c>
      <c r="F61" s="24">
        <f t="shared" si="8"/>
        <v>968493.67200000002</v>
      </c>
      <c r="G61" s="24">
        <f>SUM(G4:G59)</f>
        <v>1275253.9410000001</v>
      </c>
      <c r="H61" s="25">
        <f>+IFERROR(((E61-B61)/B61)*100,0)</f>
        <v>-9.7927179273812825</v>
      </c>
      <c r="I61" s="25">
        <f t="shared" ref="I61" si="9">+IFERROR(((F61-C61)/C61)*100,0)</f>
        <v>-10.172079375288902</v>
      </c>
      <c r="J61" s="25">
        <f t="shared" ref="J61" si="10">+IFERROR(((G61-D61)/D61)*100,0)</f>
        <v>-10.081116341073686</v>
      </c>
    </row>
    <row r="62" spans="1:10" x14ac:dyDescent="0.25">
      <c r="A62" s="26"/>
      <c r="B62" s="27"/>
      <c r="C62" s="27"/>
      <c r="D62" s="27"/>
      <c r="E62" s="27"/>
      <c r="F62" s="27"/>
      <c r="G62" s="27"/>
      <c r="H62" s="27"/>
      <c r="I62" s="27"/>
      <c r="J62" s="28"/>
    </row>
    <row r="63" spans="1:10" x14ac:dyDescent="0.25">
      <c r="A63" s="26" t="s">
        <v>67</v>
      </c>
      <c r="B63" s="27"/>
      <c r="C63" s="27"/>
      <c r="D63" s="27"/>
      <c r="E63" s="27"/>
      <c r="F63" s="27"/>
      <c r="G63" s="27"/>
      <c r="H63" s="27"/>
      <c r="I63" s="27"/>
      <c r="J63" s="28"/>
    </row>
    <row r="64" spans="1:10" ht="15.75" thickBot="1" x14ac:dyDescent="0.3">
      <c r="A64" s="29"/>
      <c r="B64" s="30"/>
      <c r="C64" s="30"/>
      <c r="D64" s="30"/>
      <c r="E64" s="30"/>
      <c r="F64" s="30"/>
      <c r="G64" s="30"/>
      <c r="H64" s="30"/>
      <c r="I64" s="30"/>
      <c r="J64" s="31"/>
    </row>
    <row r="65" spans="1:10" ht="45.75" customHeight="1" x14ac:dyDescent="0.25">
      <c r="A65" s="49" t="s">
        <v>74</v>
      </c>
      <c r="B65" s="49"/>
      <c r="C65" s="49"/>
      <c r="D65" s="49"/>
      <c r="E65" s="49"/>
      <c r="F65" s="49"/>
      <c r="G65" s="49"/>
      <c r="H65" s="49"/>
      <c r="I65" s="49"/>
      <c r="J65" s="49"/>
    </row>
    <row r="67" spans="1:10" x14ac:dyDescent="0.25">
      <c r="B67" s="38"/>
      <c r="C67" s="38"/>
      <c r="D67" s="38"/>
      <c r="E67" s="38"/>
      <c r="F67" s="38"/>
      <c r="G67" s="38"/>
    </row>
    <row r="68" spans="1:10" x14ac:dyDescent="0.25">
      <c r="B68" s="38"/>
      <c r="C68" s="38"/>
      <c r="D68" s="38"/>
      <c r="E68" s="38"/>
      <c r="F68" s="38"/>
      <c r="G68" s="38"/>
    </row>
  </sheetData>
  <mergeCells count="6">
    <mergeCell ref="A65:J65"/>
    <mergeCell ref="A1:J1"/>
    <mergeCell ref="A2:A3"/>
    <mergeCell ref="B2:D2"/>
    <mergeCell ref="E2:G2"/>
    <mergeCell ref="H2:J2"/>
  </mergeCells>
  <conditionalFormatting sqref="H8:J59">
    <cfRule type="cellIs" dxfId="5" priority="1" operator="equal">
      <formula>0</formula>
    </cfRule>
  </conditionalFormatting>
  <conditionalFormatting sqref="H4:J5">
    <cfRule type="cellIs" dxfId="4" priority="5" operator="equal">
      <formula>0</formula>
    </cfRule>
  </conditionalFormatting>
  <conditionalFormatting sqref="B4:G5">
    <cfRule type="cellIs" dxfId="3" priority="6" operator="equal">
      <formula>0</formula>
    </cfRule>
  </conditionalFormatting>
  <conditionalFormatting sqref="B6:G7">
    <cfRule type="cellIs" dxfId="2" priority="4" operator="equal">
      <formula>0</formula>
    </cfRule>
  </conditionalFormatting>
  <conditionalFormatting sqref="H6:J7">
    <cfRule type="cellIs" dxfId="1" priority="3" operator="equal">
      <formula>0</formula>
    </cfRule>
  </conditionalFormatting>
  <conditionalFormatting sqref="B8:G59">
    <cfRule type="cellIs" dxfId="0" priority="2"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3" orientation="portrait" verticalDpi="597" r:id="rId1"/>
  <ignoredErrors>
    <ignoredError sqref="G56 D5 G5"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DDD4521-4BC8-4253-86B3-95E2A577301E}"/>
</file>

<file path=customXml/itemProps2.xml><?xml version="1.0" encoding="utf-8"?>
<ds:datastoreItem xmlns:ds="http://schemas.openxmlformats.org/officeDocument/2006/customXml" ds:itemID="{6F90A2DE-A62E-4D74-96AF-FD493EFB8EE5}"/>
</file>

<file path=customXml/itemProps3.xml><?xml version="1.0" encoding="utf-8"?>
<ds:datastoreItem xmlns:ds="http://schemas.openxmlformats.org/officeDocument/2006/customXml" ds:itemID="{2B919C8E-E851-4BCF-8AC7-61EBEA4A6B0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4</vt:i4>
      </vt:variant>
      <vt:variant>
        <vt:lpstr>Adlandırılmış Aralıklar</vt:lpstr>
      </vt:variant>
      <vt:variant>
        <vt:i4>1</vt:i4>
      </vt:variant>
    </vt:vector>
  </HeadingPairs>
  <TitlesOfParts>
    <vt:vector size="5" baseType="lpstr">
      <vt:lpstr>TÜM UÇAK</vt:lpstr>
      <vt:lpstr>YOLCU</vt:lpstr>
      <vt:lpstr>TİCARİ UÇAK</vt:lpstr>
      <vt:lpstr>YÜK </vt:lpstr>
      <vt:lpstr>'TÜM UÇAK'!Yazdırma_Alanı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Sevil KAPLAN</dc:creator>
  <cp:lastModifiedBy>Asus</cp:lastModifiedBy>
  <cp:lastPrinted>2019-06-04T10:54:24Z</cp:lastPrinted>
  <dcterms:created xsi:type="dcterms:W3CDTF">2017-03-06T11:35:15Z</dcterms:created>
  <dcterms:modified xsi:type="dcterms:W3CDTF">2019-06-04T10:54:28Z</dcterms:modified>
</cp:coreProperties>
</file>